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Documenti Server 2018\ATTIVITA'\PROGETTI SPECIALI\SPORTELLO APPALTI 2018-2020\LOTTO 2\2.1 - analisi organizzativa\2.1 - Questionari\questionari\"/>
    </mc:Choice>
  </mc:AlternateContent>
  <bookViews>
    <workbookView xWindow="0" yWindow="0" windowWidth="20490" windowHeight="6465"/>
  </bookViews>
  <sheets>
    <sheet name="istruzioni per la compilazione" sheetId="2" r:id="rId1"/>
    <sheet name="Dati dell'azienda" sheetId="5" r:id="rId2"/>
    <sheet name="Checklist conosceza PA" sheetId="18" r:id="rId3"/>
    <sheet name="Checklist capacità di offerta" sheetId="19" r:id="rId4"/>
    <sheet name="trasf azienda" sheetId="15" state="hidden" r:id="rId5"/>
    <sheet name="conoscenza PA" sheetId="16" state="hidden" r:id="rId6"/>
    <sheet name="capacità offerta" sheetId="17" state="hidden" r:id="rId7"/>
  </sheets>
  <calcPr calcId="152511"/>
</workbook>
</file>

<file path=xl/calcChain.xml><?xml version="1.0" encoding="utf-8"?>
<calcChain xmlns="http://schemas.openxmlformats.org/spreadsheetml/2006/main">
  <c r="K11" i="5" l="1"/>
  <c r="K13" i="5"/>
  <c r="K15" i="5"/>
  <c r="K7" i="5"/>
  <c r="K6" i="5"/>
  <c r="K9" i="5"/>
  <c r="N2" i="15" l="1"/>
  <c r="M2" i="15"/>
  <c r="L2" i="15"/>
  <c r="I30" i="5"/>
  <c r="I29" i="5"/>
  <c r="E36" i="5"/>
  <c r="I22" i="5" l="1"/>
  <c r="H2" i="15" s="1"/>
  <c r="I21" i="5"/>
  <c r="G2" i="15" s="1"/>
  <c r="F22" i="5"/>
  <c r="F21" i="5"/>
  <c r="F19" i="5"/>
  <c r="F26" i="5"/>
  <c r="I36" i="5"/>
  <c r="I35" i="5"/>
  <c r="I34" i="5"/>
  <c r="I31" i="5"/>
  <c r="K2" i="15" s="1"/>
  <c r="B2" i="15"/>
  <c r="F36" i="5"/>
  <c r="F35" i="5"/>
  <c r="F34" i="5"/>
  <c r="F30" i="5"/>
  <c r="F31" i="5"/>
  <c r="F29" i="5"/>
  <c r="J2" i="15"/>
  <c r="I13" i="5"/>
  <c r="D2" i="15" s="1"/>
  <c r="L9" i="5"/>
  <c r="I11" i="5"/>
  <c r="C2" i="15" s="1"/>
  <c r="O59" i="16"/>
  <c r="N59" i="16"/>
  <c r="M59" i="16"/>
  <c r="L59" i="16"/>
  <c r="K59" i="16"/>
  <c r="J59" i="16"/>
  <c r="I59" i="16"/>
  <c r="O58" i="16"/>
  <c r="N58" i="16"/>
  <c r="M58" i="16"/>
  <c r="L58" i="16"/>
  <c r="K58" i="16"/>
  <c r="J58" i="16"/>
  <c r="I58" i="16"/>
  <c r="O57" i="16"/>
  <c r="N57" i="16"/>
  <c r="M57" i="16"/>
  <c r="L57" i="16"/>
  <c r="K57" i="16"/>
  <c r="J57" i="16"/>
  <c r="I57" i="16"/>
  <c r="O56" i="16"/>
  <c r="N56" i="16"/>
  <c r="M56" i="16"/>
  <c r="L56" i="16"/>
  <c r="K56" i="16"/>
  <c r="J56" i="16"/>
  <c r="I56" i="16"/>
  <c r="O55" i="16"/>
  <c r="N55" i="16"/>
  <c r="M55" i="16"/>
  <c r="L55" i="16"/>
  <c r="K55" i="16"/>
  <c r="J55" i="16"/>
  <c r="I55" i="16"/>
  <c r="O54" i="16"/>
  <c r="N54" i="16"/>
  <c r="M54" i="16"/>
  <c r="L54" i="16"/>
  <c r="K54" i="16"/>
  <c r="J54" i="16"/>
  <c r="I54" i="16"/>
  <c r="O53" i="16"/>
  <c r="N53" i="16"/>
  <c r="M53" i="16"/>
  <c r="L53" i="16"/>
  <c r="K53" i="16"/>
  <c r="J53" i="16"/>
  <c r="I53" i="16"/>
  <c r="O52" i="16"/>
  <c r="N52" i="16"/>
  <c r="M52" i="16"/>
  <c r="L52" i="16"/>
  <c r="K52" i="16"/>
  <c r="J52" i="16"/>
  <c r="I52" i="16"/>
  <c r="O51" i="16"/>
  <c r="N51" i="16"/>
  <c r="M51" i="16"/>
  <c r="L51" i="16"/>
  <c r="K51" i="16"/>
  <c r="J51" i="16"/>
  <c r="I51" i="16"/>
  <c r="O50" i="16"/>
  <c r="N50" i="16"/>
  <c r="M50" i="16"/>
  <c r="L50" i="16"/>
  <c r="K50" i="16"/>
  <c r="J50" i="16"/>
  <c r="I50" i="16"/>
  <c r="O49" i="16"/>
  <c r="N49" i="16"/>
  <c r="M49" i="16"/>
  <c r="L49" i="16"/>
  <c r="K49" i="16"/>
  <c r="J49" i="16"/>
  <c r="I49" i="16"/>
  <c r="O48" i="16"/>
  <c r="N48" i="16"/>
  <c r="M48" i="16"/>
  <c r="L48" i="16"/>
  <c r="K48" i="16"/>
  <c r="J48" i="16"/>
  <c r="I48" i="16"/>
  <c r="O47" i="16"/>
  <c r="N47" i="16"/>
  <c r="M47" i="16"/>
  <c r="L47" i="16"/>
  <c r="K47" i="16"/>
  <c r="J47" i="16"/>
  <c r="I47" i="16"/>
  <c r="O46" i="16"/>
  <c r="N46" i="16"/>
  <c r="M46" i="16"/>
  <c r="L46" i="16"/>
  <c r="K46" i="16"/>
  <c r="J46" i="16"/>
  <c r="I46" i="16"/>
  <c r="O45" i="16"/>
  <c r="N45" i="16"/>
  <c r="M45" i="16"/>
  <c r="L45" i="16"/>
  <c r="K45" i="16"/>
  <c r="J45" i="16"/>
  <c r="I45" i="16"/>
  <c r="O44" i="16"/>
  <c r="N44" i="16"/>
  <c r="M44" i="16"/>
  <c r="L44" i="16"/>
  <c r="K44" i="16"/>
  <c r="J44" i="16"/>
  <c r="I44" i="16"/>
  <c r="O43" i="16"/>
  <c r="N43" i="16"/>
  <c r="M43" i="16"/>
  <c r="L43" i="16"/>
  <c r="K43" i="16"/>
  <c r="J43" i="16"/>
  <c r="I43" i="16"/>
  <c r="O42" i="16"/>
  <c r="N42" i="16"/>
  <c r="M42" i="16"/>
  <c r="L42" i="16"/>
  <c r="K42" i="16"/>
  <c r="J42" i="16"/>
  <c r="I42" i="16"/>
  <c r="O41" i="16"/>
  <c r="N41" i="16"/>
  <c r="M41" i="16"/>
  <c r="L41" i="16"/>
  <c r="K41" i="16"/>
  <c r="J41" i="16"/>
  <c r="I41" i="16"/>
  <c r="O40" i="16"/>
  <c r="N40" i="16"/>
  <c r="M40" i="16"/>
  <c r="L40" i="16"/>
  <c r="K40" i="16"/>
  <c r="J40" i="16"/>
  <c r="I40" i="16"/>
  <c r="O39" i="16"/>
  <c r="N39" i="16"/>
  <c r="M39" i="16"/>
  <c r="L39" i="16"/>
  <c r="K39" i="16"/>
  <c r="J39" i="16"/>
  <c r="I39" i="16"/>
  <c r="O38" i="16"/>
  <c r="N38" i="16"/>
  <c r="M38" i="16"/>
  <c r="L38" i="16"/>
  <c r="K38" i="16"/>
  <c r="J38" i="16"/>
  <c r="I38" i="16"/>
  <c r="O37" i="16"/>
  <c r="N37" i="16"/>
  <c r="M37" i="16"/>
  <c r="L37" i="16"/>
  <c r="K37" i="16"/>
  <c r="J37" i="16"/>
  <c r="I37" i="16"/>
  <c r="O36" i="16"/>
  <c r="N36" i="16"/>
  <c r="M36" i="16"/>
  <c r="L36" i="16"/>
  <c r="K36" i="16"/>
  <c r="J36" i="16"/>
  <c r="I36" i="16"/>
  <c r="O35" i="16"/>
  <c r="N35" i="16"/>
  <c r="M35" i="16"/>
  <c r="L35" i="16"/>
  <c r="K35" i="16"/>
  <c r="J35" i="16"/>
  <c r="I35" i="16"/>
  <c r="O34" i="16"/>
  <c r="N34" i="16"/>
  <c r="M34" i="16"/>
  <c r="L34" i="16"/>
  <c r="K34" i="16"/>
  <c r="J34" i="16"/>
  <c r="I34" i="16"/>
  <c r="O33" i="16"/>
  <c r="N33" i="16"/>
  <c r="M33" i="16"/>
  <c r="L33" i="16"/>
  <c r="K33" i="16"/>
  <c r="J33" i="16"/>
  <c r="I33" i="16"/>
  <c r="O32" i="16"/>
  <c r="N32" i="16"/>
  <c r="M32" i="16"/>
  <c r="L32" i="16"/>
  <c r="K32" i="16"/>
  <c r="J32" i="16"/>
  <c r="I32" i="16"/>
  <c r="O31" i="16"/>
  <c r="N31" i="16"/>
  <c r="M31" i="16"/>
  <c r="L31" i="16"/>
  <c r="K31" i="16"/>
  <c r="J31" i="16"/>
  <c r="I31" i="16"/>
  <c r="O30" i="16"/>
  <c r="N30" i="16"/>
  <c r="M30" i="16"/>
  <c r="L30" i="16"/>
  <c r="K30" i="16"/>
  <c r="J30" i="16"/>
  <c r="I30" i="16"/>
  <c r="O29" i="16"/>
  <c r="N29" i="16"/>
  <c r="M29" i="16"/>
  <c r="L29" i="16"/>
  <c r="K29" i="16"/>
  <c r="J29" i="16"/>
  <c r="I29" i="16"/>
  <c r="O28" i="16"/>
  <c r="N28" i="16"/>
  <c r="M28" i="16"/>
  <c r="L28" i="16"/>
  <c r="K28" i="16"/>
  <c r="J28" i="16"/>
  <c r="I28" i="16"/>
  <c r="O27" i="16"/>
  <c r="N27" i="16"/>
  <c r="M27" i="16"/>
  <c r="L27" i="16"/>
  <c r="K27" i="16"/>
  <c r="J27" i="16"/>
  <c r="I27" i="16"/>
  <c r="O26" i="16"/>
  <c r="N26" i="16"/>
  <c r="M26" i="16"/>
  <c r="L26" i="16"/>
  <c r="K26" i="16"/>
  <c r="J26" i="16"/>
  <c r="I26" i="16"/>
  <c r="O25" i="16"/>
  <c r="N25" i="16"/>
  <c r="M25" i="16"/>
  <c r="L25" i="16"/>
  <c r="K25" i="16"/>
  <c r="J25" i="16"/>
  <c r="I25" i="16"/>
  <c r="O24" i="16"/>
  <c r="N24" i="16"/>
  <c r="M24" i="16"/>
  <c r="L24" i="16"/>
  <c r="K24" i="16"/>
  <c r="J24" i="16"/>
  <c r="I24" i="16"/>
  <c r="O23" i="16"/>
  <c r="N23" i="16"/>
  <c r="M23" i="16"/>
  <c r="L23" i="16"/>
  <c r="K23" i="16"/>
  <c r="J23" i="16"/>
  <c r="I23" i="16"/>
  <c r="O22" i="16"/>
  <c r="N22" i="16"/>
  <c r="M22" i="16"/>
  <c r="L22" i="16"/>
  <c r="K22" i="16"/>
  <c r="J22" i="16"/>
  <c r="I22" i="16"/>
  <c r="O21" i="16"/>
  <c r="N21" i="16"/>
  <c r="M21" i="16"/>
  <c r="L21" i="16"/>
  <c r="K21" i="16"/>
  <c r="J21" i="16"/>
  <c r="I21" i="16"/>
  <c r="O20" i="16"/>
  <c r="N20" i="16"/>
  <c r="M20" i="16"/>
  <c r="L20" i="16"/>
  <c r="K20" i="16"/>
  <c r="J20" i="16"/>
  <c r="I20" i="16"/>
  <c r="O19" i="16"/>
  <c r="N19" i="16"/>
  <c r="M19" i="16"/>
  <c r="L19" i="16"/>
  <c r="K19" i="16"/>
  <c r="J19" i="16"/>
  <c r="I19" i="16"/>
  <c r="O18" i="16"/>
  <c r="N18" i="16"/>
  <c r="M18" i="16"/>
  <c r="L18" i="16"/>
  <c r="K18" i="16"/>
  <c r="J18" i="16"/>
  <c r="I18" i="16"/>
  <c r="O17" i="16"/>
  <c r="N17" i="16"/>
  <c r="M17" i="16"/>
  <c r="L17" i="16"/>
  <c r="K17" i="16"/>
  <c r="J17" i="16"/>
  <c r="I17" i="16"/>
  <c r="O16" i="16"/>
  <c r="N16" i="16"/>
  <c r="M16" i="16"/>
  <c r="L16" i="16"/>
  <c r="K16" i="16"/>
  <c r="J16" i="16"/>
  <c r="I16" i="16"/>
  <c r="O15" i="16"/>
  <c r="N15" i="16"/>
  <c r="M15" i="16"/>
  <c r="L15" i="16"/>
  <c r="K15" i="16"/>
  <c r="J15" i="16"/>
  <c r="I15" i="16"/>
  <c r="O14" i="16"/>
  <c r="N14" i="16"/>
  <c r="M14" i="16"/>
  <c r="L14" i="16"/>
  <c r="K14" i="16"/>
  <c r="J14" i="16"/>
  <c r="I14" i="16"/>
  <c r="O13" i="16"/>
  <c r="N13" i="16"/>
  <c r="M13" i="16"/>
  <c r="L13" i="16"/>
  <c r="K13" i="16"/>
  <c r="J13" i="16"/>
  <c r="I13" i="16"/>
  <c r="O12" i="16"/>
  <c r="N12" i="16"/>
  <c r="M12" i="16"/>
  <c r="L12" i="16"/>
  <c r="K12" i="16"/>
  <c r="J12" i="16"/>
  <c r="I12" i="16"/>
  <c r="O11" i="16"/>
  <c r="N11" i="16"/>
  <c r="M11" i="16"/>
  <c r="L11" i="16"/>
  <c r="K11" i="16"/>
  <c r="J11" i="16"/>
  <c r="I11" i="16"/>
  <c r="O10" i="16"/>
  <c r="N10" i="16"/>
  <c r="M10" i="16"/>
  <c r="L10" i="16"/>
  <c r="K10" i="16"/>
  <c r="J10" i="16"/>
  <c r="I10" i="16"/>
  <c r="O9" i="16"/>
  <c r="N9" i="16"/>
  <c r="M9" i="16"/>
  <c r="L9" i="16"/>
  <c r="K9" i="16"/>
  <c r="J9" i="16"/>
  <c r="I9" i="16"/>
  <c r="O8" i="16"/>
  <c r="N8" i="16"/>
  <c r="M8" i="16"/>
  <c r="L8" i="16"/>
  <c r="K8" i="16"/>
  <c r="J8" i="16"/>
  <c r="I8" i="16"/>
  <c r="O7" i="16"/>
  <c r="N7" i="16"/>
  <c r="M7" i="16"/>
  <c r="L7" i="16"/>
  <c r="K7" i="16"/>
  <c r="J7" i="16"/>
  <c r="I7" i="16"/>
  <c r="O6" i="16"/>
  <c r="N6" i="16"/>
  <c r="M6" i="16"/>
  <c r="L6" i="16"/>
  <c r="K6" i="16"/>
  <c r="J6" i="16"/>
  <c r="I6" i="16"/>
  <c r="O5" i="16"/>
  <c r="N5" i="16"/>
  <c r="M5" i="16"/>
  <c r="L5" i="16"/>
  <c r="K5" i="16"/>
  <c r="J5" i="16"/>
  <c r="I5" i="16"/>
  <c r="O4" i="16"/>
  <c r="N4" i="16"/>
  <c r="M4" i="16"/>
  <c r="L4" i="16"/>
  <c r="K4" i="16"/>
  <c r="J4" i="16"/>
  <c r="I4" i="16"/>
  <c r="O3" i="16"/>
  <c r="N3" i="16"/>
  <c r="M3" i="16"/>
  <c r="L3" i="16"/>
  <c r="K3" i="16"/>
  <c r="J3" i="16"/>
  <c r="I3" i="16"/>
  <c r="O2" i="16"/>
  <c r="N2" i="16"/>
  <c r="M2" i="16"/>
  <c r="L2" i="16"/>
  <c r="K2" i="16"/>
  <c r="J2" i="16"/>
  <c r="I2" i="16"/>
  <c r="F2" i="15"/>
  <c r="E2" i="15"/>
  <c r="J35" i="5" l="1"/>
  <c r="J30" i="5"/>
  <c r="I2" i="15"/>
  <c r="B3" i="17"/>
  <c r="B4" i="17"/>
  <c r="B5" i="17"/>
  <c r="B6" i="17"/>
  <c r="B7" i="17"/>
  <c r="B8" i="17"/>
  <c r="B9" i="17"/>
  <c r="B10" i="17"/>
  <c r="B11" i="17"/>
  <c r="B12" i="17"/>
  <c r="B13" i="17"/>
  <c r="B14" i="17"/>
  <c r="B15" i="17"/>
  <c r="B16" i="17"/>
  <c r="B17" i="17"/>
  <c r="B18" i="17"/>
  <c r="B19" i="17"/>
  <c r="B20" i="17"/>
  <c r="B21" i="17"/>
  <c r="B22" i="17"/>
  <c r="D3" i="17"/>
  <c r="E3" i="17"/>
  <c r="F3" i="17"/>
  <c r="G3" i="17"/>
  <c r="H3" i="17"/>
  <c r="D4" i="17"/>
  <c r="E4" i="17"/>
  <c r="F4" i="17"/>
  <c r="G4" i="17"/>
  <c r="H4" i="17"/>
  <c r="D5" i="17"/>
  <c r="E5" i="17"/>
  <c r="F5" i="17"/>
  <c r="G5" i="17"/>
  <c r="H5" i="17"/>
  <c r="D6" i="17"/>
  <c r="E6" i="17"/>
  <c r="F6" i="17"/>
  <c r="G6" i="17"/>
  <c r="H6" i="17"/>
  <c r="D7" i="17"/>
  <c r="E7" i="17"/>
  <c r="F7" i="17"/>
  <c r="G7" i="17"/>
  <c r="H7" i="17"/>
  <c r="D8" i="17"/>
  <c r="E8" i="17"/>
  <c r="F8" i="17"/>
  <c r="G8" i="17"/>
  <c r="H8" i="17"/>
  <c r="D9" i="17"/>
  <c r="E9" i="17"/>
  <c r="F9" i="17"/>
  <c r="G9" i="17"/>
  <c r="H9" i="17"/>
  <c r="D10" i="17"/>
  <c r="E10" i="17"/>
  <c r="F10" i="17"/>
  <c r="G10" i="17"/>
  <c r="H10" i="17"/>
  <c r="D11" i="17"/>
  <c r="E11" i="17"/>
  <c r="F11" i="17"/>
  <c r="G11" i="17"/>
  <c r="H11" i="17"/>
  <c r="D12" i="17"/>
  <c r="E12" i="17"/>
  <c r="F12" i="17"/>
  <c r="G12" i="17"/>
  <c r="H12" i="17"/>
  <c r="D13" i="17"/>
  <c r="E13" i="17"/>
  <c r="F13" i="17"/>
  <c r="G13" i="17"/>
  <c r="H13" i="17"/>
  <c r="D14" i="17"/>
  <c r="E14" i="17"/>
  <c r="F14" i="17"/>
  <c r="G14" i="17"/>
  <c r="H14" i="17"/>
  <c r="D15" i="17"/>
  <c r="E15" i="17"/>
  <c r="F15" i="17"/>
  <c r="G15" i="17"/>
  <c r="H15" i="17"/>
  <c r="D16" i="17"/>
  <c r="E16" i="17"/>
  <c r="F16" i="17"/>
  <c r="G16" i="17"/>
  <c r="H16" i="17"/>
  <c r="D17" i="17"/>
  <c r="E17" i="17"/>
  <c r="F17" i="17"/>
  <c r="G17" i="17"/>
  <c r="H17" i="17"/>
  <c r="D18" i="17"/>
  <c r="E18" i="17"/>
  <c r="F18" i="17"/>
  <c r="G18" i="17"/>
  <c r="H18" i="17"/>
  <c r="D19" i="17"/>
  <c r="E19" i="17"/>
  <c r="F19" i="17"/>
  <c r="G19" i="17"/>
  <c r="H19" i="17"/>
  <c r="D20" i="17"/>
  <c r="E20" i="17"/>
  <c r="F20" i="17"/>
  <c r="G20" i="17"/>
  <c r="H20" i="17"/>
  <c r="D21" i="17"/>
  <c r="E21" i="17"/>
  <c r="F21" i="17"/>
  <c r="G21" i="17"/>
  <c r="H21" i="17"/>
  <c r="D22" i="17"/>
  <c r="E22" i="17"/>
  <c r="F22" i="17"/>
  <c r="G22" i="17"/>
  <c r="H22" i="17"/>
  <c r="H2" i="17"/>
  <c r="G2" i="17"/>
  <c r="F2" i="17"/>
  <c r="E2" i="17"/>
  <c r="D2" i="17"/>
  <c r="B2" i="17"/>
  <c r="A3" i="17"/>
  <c r="A4" i="17"/>
  <c r="A5" i="17"/>
  <c r="A6" i="17"/>
  <c r="A7" i="17"/>
  <c r="A8" i="17"/>
  <c r="A9" i="17"/>
  <c r="A10" i="17"/>
  <c r="A11" i="17"/>
  <c r="A12" i="17"/>
  <c r="A13" i="17"/>
  <c r="A14" i="17"/>
  <c r="A15" i="17"/>
  <c r="A16" i="17"/>
  <c r="A17" i="17"/>
  <c r="A18" i="17"/>
  <c r="A19" i="17"/>
  <c r="A20" i="17"/>
  <c r="A21" i="17"/>
  <c r="A22" i="17"/>
  <c r="A2" i="17"/>
  <c r="N2" i="17" s="1"/>
  <c r="L16" i="19"/>
  <c r="L14" i="19"/>
  <c r="L54" i="19"/>
  <c r="L52" i="19"/>
  <c r="L50" i="19"/>
  <c r="L48" i="19"/>
  <c r="L44" i="19"/>
  <c r="L42" i="19"/>
  <c r="L40" i="19"/>
  <c r="L36" i="19"/>
  <c r="L34" i="19"/>
  <c r="L32" i="19"/>
  <c r="L30" i="19"/>
  <c r="L26" i="19"/>
  <c r="L24" i="19"/>
  <c r="L22" i="19"/>
  <c r="L20" i="19"/>
  <c r="L12" i="19"/>
  <c r="L10" i="19"/>
  <c r="L8" i="19"/>
  <c r="L6" i="19"/>
  <c r="L136" i="18"/>
  <c r="L134" i="18"/>
  <c r="L132" i="18"/>
  <c r="L130" i="18"/>
  <c r="L126" i="18"/>
  <c r="L124" i="18"/>
  <c r="L122" i="18"/>
  <c r="L120" i="18"/>
  <c r="L118" i="18"/>
  <c r="L116" i="18"/>
  <c r="L114" i="18"/>
  <c r="L110" i="18"/>
  <c r="L108" i="18"/>
  <c r="L106" i="18"/>
  <c r="L104" i="18"/>
  <c r="L102" i="18"/>
  <c r="L100" i="18"/>
  <c r="L96" i="18"/>
  <c r="L94" i="18"/>
  <c r="L92" i="18"/>
  <c r="L90" i="18"/>
  <c r="L86" i="18"/>
  <c r="L84" i="18"/>
  <c r="L82" i="18"/>
  <c r="L80" i="18"/>
  <c r="L78" i="18"/>
  <c r="L74" i="18"/>
  <c r="L72" i="18"/>
  <c r="L70" i="18"/>
  <c r="L68" i="18"/>
  <c r="L64" i="18"/>
  <c r="L62" i="18"/>
  <c r="L60" i="18"/>
  <c r="L58" i="18"/>
  <c r="L56" i="18"/>
  <c r="L54" i="18"/>
  <c r="L50" i="18"/>
  <c r="L48" i="18"/>
  <c r="L46" i="18"/>
  <c r="L44" i="18"/>
  <c r="L42" i="18"/>
  <c r="L40" i="18"/>
  <c r="L38" i="18"/>
  <c r="L36" i="18"/>
  <c r="L34" i="18"/>
  <c r="L32" i="18"/>
  <c r="L30" i="18"/>
  <c r="L28" i="18"/>
  <c r="L26" i="18"/>
  <c r="L22" i="18"/>
  <c r="L20" i="18"/>
  <c r="L18" i="18"/>
  <c r="L16" i="18"/>
  <c r="L12" i="18"/>
  <c r="L10" i="18"/>
  <c r="L8" i="18"/>
  <c r="L6" i="18"/>
  <c r="K2" i="17" l="1"/>
  <c r="O2" i="17"/>
  <c r="I2" i="17"/>
  <c r="M2" i="17"/>
  <c r="I22" i="17"/>
  <c r="K22" i="17"/>
  <c r="M22" i="17"/>
  <c r="O22" i="17"/>
  <c r="I21" i="17"/>
  <c r="K21" i="17"/>
  <c r="M21" i="17"/>
  <c r="O21" i="17"/>
  <c r="I20" i="17"/>
  <c r="K20" i="17"/>
  <c r="M20" i="17"/>
  <c r="O20" i="17"/>
  <c r="I19" i="17"/>
  <c r="K19" i="17"/>
  <c r="M19" i="17"/>
  <c r="O19" i="17"/>
  <c r="J19" i="17"/>
  <c r="I18" i="17"/>
  <c r="K18" i="17"/>
  <c r="M18" i="17"/>
  <c r="O18" i="17"/>
  <c r="J18" i="17"/>
  <c r="L18" i="17"/>
  <c r="N18" i="17"/>
  <c r="I17" i="17"/>
  <c r="K17" i="17"/>
  <c r="M17" i="17"/>
  <c r="O17" i="17"/>
  <c r="J17" i="17"/>
  <c r="L17" i="17"/>
  <c r="N17" i="17"/>
  <c r="I16" i="17"/>
  <c r="K16" i="17"/>
  <c r="M16" i="17"/>
  <c r="O16" i="17"/>
  <c r="J16" i="17"/>
  <c r="L16" i="17"/>
  <c r="N16" i="17"/>
  <c r="I15" i="17"/>
  <c r="K15" i="17"/>
  <c r="M15" i="17"/>
  <c r="O15" i="17"/>
  <c r="J15" i="17"/>
  <c r="L15" i="17"/>
  <c r="N15" i="17"/>
  <c r="I14" i="17"/>
  <c r="K14" i="17"/>
  <c r="M14" i="17"/>
  <c r="O14" i="17"/>
  <c r="J14" i="17"/>
  <c r="L14" i="17"/>
  <c r="N14" i="17"/>
  <c r="I13" i="17"/>
  <c r="K13" i="17"/>
  <c r="M13" i="17"/>
  <c r="O13" i="17"/>
  <c r="J13" i="17"/>
  <c r="L13" i="17"/>
  <c r="N13" i="17"/>
  <c r="I12" i="17"/>
  <c r="K12" i="17"/>
  <c r="M12" i="17"/>
  <c r="O12" i="17"/>
  <c r="J12" i="17"/>
  <c r="L12" i="17"/>
  <c r="N12" i="17"/>
  <c r="I11" i="17"/>
  <c r="K11" i="17"/>
  <c r="M11" i="17"/>
  <c r="O11" i="17"/>
  <c r="J11" i="17"/>
  <c r="L11" i="17"/>
  <c r="N11" i="17"/>
  <c r="I10" i="17"/>
  <c r="K10" i="17"/>
  <c r="M10" i="17"/>
  <c r="O10" i="17"/>
  <c r="J10" i="17"/>
  <c r="L10" i="17"/>
  <c r="N10" i="17"/>
  <c r="I9" i="17"/>
  <c r="K9" i="17"/>
  <c r="M9" i="17"/>
  <c r="O9" i="17"/>
  <c r="J9" i="17"/>
  <c r="L9" i="17"/>
  <c r="N9" i="17"/>
  <c r="I8" i="17"/>
  <c r="K8" i="17"/>
  <c r="M8" i="17"/>
  <c r="O8" i="17"/>
  <c r="J8" i="17"/>
  <c r="L8" i="17"/>
  <c r="N8" i="17"/>
  <c r="I7" i="17"/>
  <c r="K7" i="17"/>
  <c r="M7" i="17"/>
  <c r="O7" i="17"/>
  <c r="J7" i="17"/>
  <c r="L7" i="17"/>
  <c r="N7" i="17"/>
  <c r="I6" i="17"/>
  <c r="K6" i="17"/>
  <c r="M6" i="17"/>
  <c r="O6" i="17"/>
  <c r="J6" i="17"/>
  <c r="L6" i="17"/>
  <c r="N6" i="17"/>
  <c r="I5" i="17"/>
  <c r="K5" i="17"/>
  <c r="M5" i="17"/>
  <c r="O5" i="17"/>
  <c r="J5" i="17"/>
  <c r="L5" i="17"/>
  <c r="N5" i="17"/>
  <c r="I4" i="17"/>
  <c r="K4" i="17"/>
  <c r="M4" i="17"/>
  <c r="O4" i="17"/>
  <c r="J4" i="17"/>
  <c r="L4" i="17"/>
  <c r="N4" i="17"/>
  <c r="I3" i="17"/>
  <c r="K3" i="17"/>
  <c r="M3" i="17"/>
  <c r="O3" i="17"/>
  <c r="J3" i="17"/>
  <c r="L3" i="17"/>
  <c r="N3" i="17"/>
  <c r="N22" i="17"/>
  <c r="J22" i="17"/>
  <c r="N21" i="17"/>
  <c r="J21" i="17"/>
  <c r="N20" i="17"/>
  <c r="J20" i="17"/>
  <c r="N19" i="17"/>
  <c r="L22" i="17"/>
  <c r="L21" i="17"/>
  <c r="L20" i="17"/>
  <c r="L19" i="17"/>
  <c r="J2" i="17"/>
  <c r="L2" i="17"/>
  <c r="B3" i="16"/>
  <c r="D3" i="16"/>
  <c r="E3" i="16"/>
  <c r="F3" i="16"/>
  <c r="G3" i="16"/>
  <c r="H3" i="16"/>
  <c r="B4" i="16"/>
  <c r="D4" i="16"/>
  <c r="E4" i="16"/>
  <c r="F4" i="16"/>
  <c r="G4" i="16"/>
  <c r="H4" i="16"/>
  <c r="B5" i="16"/>
  <c r="D5" i="16"/>
  <c r="E5" i="16"/>
  <c r="F5" i="16"/>
  <c r="G5" i="16"/>
  <c r="H5" i="16"/>
  <c r="B6" i="16"/>
  <c r="D6" i="16"/>
  <c r="E6" i="16"/>
  <c r="F6" i="16"/>
  <c r="G6" i="16"/>
  <c r="H6" i="16"/>
  <c r="B7" i="16"/>
  <c r="D7" i="16"/>
  <c r="E7" i="16"/>
  <c r="F7" i="16"/>
  <c r="G7" i="16"/>
  <c r="H7" i="16"/>
  <c r="B8" i="16"/>
  <c r="D8" i="16"/>
  <c r="E8" i="16"/>
  <c r="F8" i="16"/>
  <c r="G8" i="16"/>
  <c r="H8" i="16"/>
  <c r="B9" i="16"/>
  <c r="D9" i="16"/>
  <c r="E9" i="16"/>
  <c r="F9" i="16"/>
  <c r="G9" i="16"/>
  <c r="H9" i="16"/>
  <c r="B10" i="16"/>
  <c r="D10" i="16"/>
  <c r="E10" i="16"/>
  <c r="F10" i="16"/>
  <c r="G10" i="16"/>
  <c r="H10" i="16"/>
  <c r="B11" i="16"/>
  <c r="D11" i="16"/>
  <c r="E11" i="16"/>
  <c r="F11" i="16"/>
  <c r="G11" i="16"/>
  <c r="H11" i="16"/>
  <c r="B12" i="16"/>
  <c r="D12" i="16"/>
  <c r="E12" i="16"/>
  <c r="F12" i="16"/>
  <c r="G12" i="16"/>
  <c r="H12" i="16"/>
  <c r="B13" i="16"/>
  <c r="D13" i="16"/>
  <c r="E13" i="16"/>
  <c r="F13" i="16"/>
  <c r="G13" i="16"/>
  <c r="H13" i="16"/>
  <c r="B14" i="16"/>
  <c r="D14" i="16"/>
  <c r="E14" i="16"/>
  <c r="F14" i="16"/>
  <c r="G14" i="16"/>
  <c r="H14" i="16"/>
  <c r="B15" i="16"/>
  <c r="D15" i="16"/>
  <c r="E15" i="16"/>
  <c r="F15" i="16"/>
  <c r="G15" i="16"/>
  <c r="H15" i="16"/>
  <c r="B16" i="16"/>
  <c r="D16" i="16"/>
  <c r="E16" i="16"/>
  <c r="F16" i="16"/>
  <c r="G16" i="16"/>
  <c r="H16" i="16"/>
  <c r="B17" i="16"/>
  <c r="D17" i="16"/>
  <c r="E17" i="16"/>
  <c r="F17" i="16"/>
  <c r="G17" i="16"/>
  <c r="H17" i="16"/>
  <c r="B18" i="16"/>
  <c r="D18" i="16"/>
  <c r="E18" i="16"/>
  <c r="F18" i="16"/>
  <c r="G18" i="16"/>
  <c r="H18" i="16"/>
  <c r="B19" i="16"/>
  <c r="D19" i="16"/>
  <c r="E19" i="16"/>
  <c r="F19" i="16"/>
  <c r="G19" i="16"/>
  <c r="H19" i="16"/>
  <c r="B20" i="16"/>
  <c r="D20" i="16"/>
  <c r="E20" i="16"/>
  <c r="F20" i="16"/>
  <c r="G20" i="16"/>
  <c r="H20" i="16"/>
  <c r="B21" i="16"/>
  <c r="D21" i="16"/>
  <c r="E21" i="16"/>
  <c r="F21" i="16"/>
  <c r="G21" i="16"/>
  <c r="H21" i="16"/>
  <c r="B22" i="16"/>
  <c r="D22" i="16"/>
  <c r="E22" i="16"/>
  <c r="F22" i="16"/>
  <c r="G22" i="16"/>
  <c r="H22" i="16"/>
  <c r="B23" i="16"/>
  <c r="D23" i="16"/>
  <c r="E23" i="16"/>
  <c r="F23" i="16"/>
  <c r="G23" i="16"/>
  <c r="H23" i="16"/>
  <c r="B24" i="16"/>
  <c r="D24" i="16"/>
  <c r="E24" i="16"/>
  <c r="F24" i="16"/>
  <c r="G24" i="16"/>
  <c r="H24" i="16"/>
  <c r="B25" i="16"/>
  <c r="D25" i="16"/>
  <c r="E25" i="16"/>
  <c r="F25" i="16"/>
  <c r="G25" i="16"/>
  <c r="H25" i="16"/>
  <c r="B26" i="16"/>
  <c r="D26" i="16"/>
  <c r="E26" i="16"/>
  <c r="F26" i="16"/>
  <c r="G26" i="16"/>
  <c r="H26" i="16"/>
  <c r="B27" i="16"/>
  <c r="D27" i="16"/>
  <c r="E27" i="16"/>
  <c r="F27" i="16"/>
  <c r="G27" i="16"/>
  <c r="H27" i="16"/>
  <c r="B28" i="16"/>
  <c r="D28" i="16"/>
  <c r="E28" i="16"/>
  <c r="F28" i="16"/>
  <c r="G28" i="16"/>
  <c r="H28" i="16"/>
  <c r="B29" i="16"/>
  <c r="D29" i="16"/>
  <c r="E29" i="16"/>
  <c r="F29" i="16"/>
  <c r="G29" i="16"/>
  <c r="H29" i="16"/>
  <c r="B30" i="16"/>
  <c r="D30" i="16"/>
  <c r="E30" i="16"/>
  <c r="F30" i="16"/>
  <c r="G30" i="16"/>
  <c r="H30" i="16"/>
  <c r="B31" i="16"/>
  <c r="D31" i="16"/>
  <c r="E31" i="16"/>
  <c r="F31" i="16"/>
  <c r="G31" i="16"/>
  <c r="H31" i="16"/>
  <c r="B32" i="16"/>
  <c r="D32" i="16"/>
  <c r="E32" i="16"/>
  <c r="F32" i="16"/>
  <c r="G32" i="16"/>
  <c r="H32" i="16"/>
  <c r="B33" i="16"/>
  <c r="D33" i="16"/>
  <c r="E33" i="16"/>
  <c r="F33" i="16"/>
  <c r="G33" i="16"/>
  <c r="H33" i="16"/>
  <c r="B34" i="16"/>
  <c r="D34" i="16"/>
  <c r="E34" i="16"/>
  <c r="F34" i="16"/>
  <c r="G34" i="16"/>
  <c r="H34" i="16"/>
  <c r="B35" i="16"/>
  <c r="D35" i="16"/>
  <c r="E35" i="16"/>
  <c r="F35" i="16"/>
  <c r="G35" i="16"/>
  <c r="H35" i="16"/>
  <c r="B36" i="16"/>
  <c r="D36" i="16"/>
  <c r="E36" i="16"/>
  <c r="F36" i="16"/>
  <c r="G36" i="16"/>
  <c r="H36" i="16"/>
  <c r="B37" i="16"/>
  <c r="D37" i="16"/>
  <c r="E37" i="16"/>
  <c r="F37" i="16"/>
  <c r="G37" i="16"/>
  <c r="H37" i="16"/>
  <c r="B38" i="16"/>
  <c r="D38" i="16"/>
  <c r="E38" i="16"/>
  <c r="F38" i="16"/>
  <c r="G38" i="16"/>
  <c r="H38" i="16"/>
  <c r="B39" i="16"/>
  <c r="D39" i="16"/>
  <c r="E39" i="16"/>
  <c r="F39" i="16"/>
  <c r="G39" i="16"/>
  <c r="H39" i="16"/>
  <c r="B40" i="16"/>
  <c r="D40" i="16"/>
  <c r="E40" i="16"/>
  <c r="F40" i="16"/>
  <c r="G40" i="16"/>
  <c r="H40" i="16"/>
  <c r="B41" i="16"/>
  <c r="D41" i="16"/>
  <c r="E41" i="16"/>
  <c r="F41" i="16"/>
  <c r="G41" i="16"/>
  <c r="H41" i="16"/>
  <c r="B42" i="16"/>
  <c r="D42" i="16"/>
  <c r="E42" i="16"/>
  <c r="F42" i="16"/>
  <c r="G42" i="16"/>
  <c r="H42" i="16"/>
  <c r="B43" i="16"/>
  <c r="D43" i="16"/>
  <c r="E43" i="16"/>
  <c r="F43" i="16"/>
  <c r="G43" i="16"/>
  <c r="H43" i="16"/>
  <c r="B44" i="16"/>
  <c r="D44" i="16"/>
  <c r="E44" i="16"/>
  <c r="F44" i="16"/>
  <c r="G44" i="16"/>
  <c r="H44" i="16"/>
  <c r="B45" i="16"/>
  <c r="D45" i="16"/>
  <c r="E45" i="16"/>
  <c r="F45" i="16"/>
  <c r="G45" i="16"/>
  <c r="H45" i="16"/>
  <c r="B46" i="16"/>
  <c r="D46" i="16"/>
  <c r="E46" i="16"/>
  <c r="F46" i="16"/>
  <c r="G46" i="16"/>
  <c r="H46" i="16"/>
  <c r="B47" i="16"/>
  <c r="D47" i="16"/>
  <c r="E47" i="16"/>
  <c r="F47" i="16"/>
  <c r="G47" i="16"/>
  <c r="H47" i="16"/>
  <c r="B48" i="16"/>
  <c r="D48" i="16"/>
  <c r="E48" i="16"/>
  <c r="F48" i="16"/>
  <c r="G48" i="16"/>
  <c r="H48" i="16"/>
  <c r="B49" i="16"/>
  <c r="D49" i="16"/>
  <c r="E49" i="16"/>
  <c r="F49" i="16"/>
  <c r="G49" i="16"/>
  <c r="H49" i="16"/>
  <c r="B50" i="16"/>
  <c r="D50" i="16"/>
  <c r="E50" i="16"/>
  <c r="F50" i="16"/>
  <c r="G50" i="16"/>
  <c r="H50" i="16"/>
  <c r="B51" i="16"/>
  <c r="D51" i="16"/>
  <c r="E51" i="16"/>
  <c r="F51" i="16"/>
  <c r="G51" i="16"/>
  <c r="H51" i="16"/>
  <c r="B52" i="16"/>
  <c r="D52" i="16"/>
  <c r="E52" i="16"/>
  <c r="F52" i="16"/>
  <c r="G52" i="16"/>
  <c r="H52" i="16"/>
  <c r="B53" i="16"/>
  <c r="D53" i="16"/>
  <c r="E53" i="16"/>
  <c r="F53" i="16"/>
  <c r="G53" i="16"/>
  <c r="H53" i="16"/>
  <c r="B54" i="16"/>
  <c r="D54" i="16"/>
  <c r="E54" i="16"/>
  <c r="F54" i="16"/>
  <c r="G54" i="16"/>
  <c r="H54" i="16"/>
  <c r="B55" i="16"/>
  <c r="D55" i="16"/>
  <c r="E55" i="16"/>
  <c r="F55" i="16"/>
  <c r="G55" i="16"/>
  <c r="H55" i="16"/>
  <c r="B56" i="16"/>
  <c r="D56" i="16"/>
  <c r="E56" i="16"/>
  <c r="F56" i="16"/>
  <c r="G56" i="16"/>
  <c r="H56" i="16"/>
  <c r="B57" i="16"/>
  <c r="D57" i="16"/>
  <c r="E57" i="16"/>
  <c r="F57" i="16"/>
  <c r="G57" i="16"/>
  <c r="H57" i="16"/>
  <c r="B58" i="16"/>
  <c r="D58" i="16"/>
  <c r="E58" i="16"/>
  <c r="F58" i="16"/>
  <c r="G58" i="16"/>
  <c r="H58" i="16"/>
  <c r="B59" i="16"/>
  <c r="D59" i="16"/>
  <c r="E59" i="16"/>
  <c r="F59" i="16"/>
  <c r="G59" i="16"/>
  <c r="H59" i="16"/>
  <c r="B2" i="16"/>
  <c r="F2" i="16"/>
  <c r="G2" i="16"/>
  <c r="H2" i="16"/>
  <c r="E2" i="16"/>
  <c r="D2" i="16"/>
  <c r="A2" i="15"/>
</calcChain>
</file>

<file path=xl/sharedStrings.xml><?xml version="1.0" encoding="utf-8"?>
<sst xmlns="http://schemas.openxmlformats.org/spreadsheetml/2006/main" count="564" uniqueCount="452">
  <si>
    <t>attività</t>
  </si>
  <si>
    <t>Processo</t>
  </si>
  <si>
    <t>No</t>
  </si>
  <si>
    <t>Non so</t>
  </si>
  <si>
    <t>N/A</t>
  </si>
  <si>
    <t>Parz. Adeguato</t>
  </si>
  <si>
    <t>Adeguato</t>
  </si>
  <si>
    <t>Inade guato</t>
  </si>
  <si>
    <t>Ottima le</t>
  </si>
  <si>
    <t xml:space="preserve">descrizione </t>
  </si>
  <si>
    <t>x</t>
  </si>
  <si>
    <t>la domanda riguarda un aspetto che, pur essendo coerente con la realtà della vostra organizzazione, non trova riscontro nella pratica</t>
  </si>
  <si>
    <t>(es. l'attività è generalmente svolta, ed i risultati sono ad un livello abbastanza accettabile)</t>
  </si>
  <si>
    <t>(es. l'attività è generalmente svolta, ed i risultati sono ad un buon  livello di accettabilità)</t>
  </si>
  <si>
    <t xml:space="preserve">non so </t>
  </si>
  <si>
    <t xml:space="preserve">no </t>
  </si>
  <si>
    <t xml:space="preserve">inadeguato </t>
  </si>
  <si>
    <t xml:space="preserve">parzialmente adeguato </t>
  </si>
  <si>
    <t xml:space="preserve">adeguato </t>
  </si>
  <si>
    <t xml:space="preserve">ottimale </t>
  </si>
  <si>
    <t>Azienda:</t>
  </si>
  <si>
    <t>Unità organizzativa</t>
  </si>
  <si>
    <t>Direzione</t>
  </si>
  <si>
    <t>Anno di riferimento</t>
  </si>
  <si>
    <t>Banche</t>
  </si>
  <si>
    <t>Funzione acquisti</t>
  </si>
  <si>
    <t>Keuro</t>
  </si>
  <si>
    <t>azienda</t>
  </si>
  <si>
    <t>num assessment</t>
  </si>
  <si>
    <t>anno assessement</t>
  </si>
  <si>
    <t>mese assessment</t>
  </si>
  <si>
    <t>unità_bus</t>
  </si>
  <si>
    <t>compilatore</t>
  </si>
  <si>
    <t>incarico</t>
  </si>
  <si>
    <t>NON SO</t>
  </si>
  <si>
    <t>NON SI APPLICA</t>
  </si>
  <si>
    <t>NO</t>
  </si>
  <si>
    <t>INADEGUATO</t>
  </si>
  <si>
    <t>PARZIALMENTE ADEGUATO</t>
  </si>
  <si>
    <t>ADEGUATO</t>
  </si>
  <si>
    <t>OTTIMALE</t>
  </si>
  <si>
    <t>Compilatore</t>
  </si>
  <si>
    <t>Incarico</t>
  </si>
  <si>
    <t>Prova</t>
  </si>
  <si>
    <t>La qualità del rapporto tra PA ed imprese</t>
  </si>
  <si>
    <t>Capacità della PA di attivare canali di comunicazione verso il sistema imprenditoriale per rendere note le strategie di spesa</t>
  </si>
  <si>
    <t>A.01</t>
  </si>
  <si>
    <t>A.01.1</t>
  </si>
  <si>
    <t>Modalità di attivazione e gestione del rapporto</t>
  </si>
  <si>
    <t>A.01.2</t>
  </si>
  <si>
    <t>A.01.3</t>
  </si>
  <si>
    <t>Condivisione di obiettivi, stratege e contenuti con le imprese</t>
  </si>
  <si>
    <t>A.01.4</t>
  </si>
  <si>
    <t>Capacità di recepire il feedback del mercato</t>
  </si>
  <si>
    <t>A.02</t>
  </si>
  <si>
    <t>Interazione tra PA e sistema imprenditoriale</t>
  </si>
  <si>
    <t>Disponibilità della PA ad interagire col sistema imprenditoriale per supportarlo nella comprensione dei fabbisogni e nella fase di presentazione delle offerte</t>
  </si>
  <si>
    <t>A.02.1</t>
  </si>
  <si>
    <t>Utilizzo delle Consultazioni di mercato</t>
  </si>
  <si>
    <t>A.02.2</t>
  </si>
  <si>
    <t>Pubblicazione del Piano annuale</t>
  </si>
  <si>
    <t>Il piano annuale pubblicato dalla PA costituisce uno strumento valido per pianificare le azioni delle imprese nell'ambito degli appalti pubblici</t>
  </si>
  <si>
    <t>A.02.3</t>
  </si>
  <si>
    <t>Pubblicazione del Bando di gara</t>
  </si>
  <si>
    <t>A.02.4</t>
  </si>
  <si>
    <t>La PA mette a disposizione del sistema delle imprese informazioni e documentazione ausiliaria, e, ove opportuno forme di tutoraggio</t>
  </si>
  <si>
    <t>A.03</t>
  </si>
  <si>
    <t>Adeguatezza della documentazione di gara fornita dalla PA al mercato</t>
  </si>
  <si>
    <t>Qualità della documentazione di gara fornita alle imprese, dal bando al capitolato, schema di contratto etc.</t>
  </si>
  <si>
    <t>A.03.01</t>
  </si>
  <si>
    <t>La documentazione di gara è facilmente accessibile, anche in modo informale. È accessibile anche la documentazione di bandi scaduti/aggiudicati</t>
  </si>
  <si>
    <t>A.03.02</t>
  </si>
  <si>
    <t>Vengono resi disponibili strumenti che aiutano a formulare offerte in modo ottimale e prevenendo errori, come strumenti informatici, template e guide</t>
  </si>
  <si>
    <t>A.03.03</t>
  </si>
  <si>
    <t>Tempistica di pubblicazione della documentazione</t>
  </si>
  <si>
    <t>A.03.04</t>
  </si>
  <si>
    <t>Qualità della documentazione di gara</t>
  </si>
  <si>
    <t>A.03.05</t>
  </si>
  <si>
    <t>Comprensibilità di obiettivi ed oggetto dell'appalto</t>
  </si>
  <si>
    <t>A.03.06</t>
  </si>
  <si>
    <t>Chiara descrizione delle modalità di esecuzione dell'appalto</t>
  </si>
  <si>
    <t>A.03.07</t>
  </si>
  <si>
    <t>Aderenza dei requisiti alle caratteristiche del settore industriale di riferimento</t>
  </si>
  <si>
    <t>I requisiti del bando sono aderenti alle capacità e condizioni del mercato di riferimento, permettendo la partecipazione ad un adeguato numero di concorrenti</t>
  </si>
  <si>
    <t>A.03.08</t>
  </si>
  <si>
    <t>Coerenza con le caratteristiche delle imprese  operanti nel settore</t>
  </si>
  <si>
    <t>A.03.09</t>
  </si>
  <si>
    <t>Completezza della documentazione tecnica e gestionale</t>
  </si>
  <si>
    <t>La documentazione fornita descrive compiutamente l'oggetto dell'appalto, le modalità di esecuzione, le condizioni contrattuali, i vincoli e le norme di riferimento</t>
  </si>
  <si>
    <t>A.03.10</t>
  </si>
  <si>
    <t>La struttura dell'offerta richiesta è chiara</t>
  </si>
  <si>
    <t>A.03.11</t>
  </si>
  <si>
    <t xml:space="preserve">Il processo di gara e le modalità di svolgimento sono chiaramente definiti nel disciplinare </t>
  </si>
  <si>
    <t>A.03.12</t>
  </si>
  <si>
    <t>Qualità dei criteri di valutazione</t>
  </si>
  <si>
    <t>I criteri di valutazione delle offerte sono coerenti con tipologia e complessità dell'appalto, con granularità adeguata, oggettivi</t>
  </si>
  <si>
    <t>A.03.13</t>
  </si>
  <si>
    <t xml:space="preserve">Modalità di escussione della gara </t>
  </si>
  <si>
    <t>A.03.14</t>
  </si>
  <si>
    <t>A.04</t>
  </si>
  <si>
    <t>Caratteristiche dell'offerta tecnica richiesta</t>
  </si>
  <si>
    <t>Qualità del capitolato speciale e delle specifiche tecniche</t>
  </si>
  <si>
    <t>A.04.1</t>
  </si>
  <si>
    <t>A.04.2</t>
  </si>
  <si>
    <t>La documentazione tecnica è completamente rispondente alla elaborazione di una proposta tecnica adeguata</t>
  </si>
  <si>
    <t>A.04.3</t>
  </si>
  <si>
    <t>Correttezza degli elementi specifici richiesti</t>
  </si>
  <si>
    <t>I diversi elementi di cui si richiede la specificazione sono corretti e coerenti</t>
  </si>
  <si>
    <t>A.04.4</t>
  </si>
  <si>
    <t>I requisiti permettono di elaborare proposte efficaci</t>
  </si>
  <si>
    <t>A.04.5</t>
  </si>
  <si>
    <t xml:space="preserve">Possibilità di mettere in luce gli elementi di forza dei partecipanti </t>
  </si>
  <si>
    <t>A.04.6</t>
  </si>
  <si>
    <t>Livello di onerosità indotto dalla documentazione di gara</t>
  </si>
  <si>
    <t>A.05</t>
  </si>
  <si>
    <t>Caratteristiche dell'offerta economica</t>
  </si>
  <si>
    <t>Adeguatezza delle modalità richieste per la formulazione dell'offerta economica</t>
  </si>
  <si>
    <t>A.05.1</t>
  </si>
  <si>
    <t>Coerenza del prezzo base con i prezzi di mercato</t>
  </si>
  <si>
    <t>La determinazione del prezzo base porta a risultati coerenti con le condizioni reali di mercato</t>
  </si>
  <si>
    <t>A.05.2</t>
  </si>
  <si>
    <t>Utilizzo del costo totale sul ciclo di vita</t>
  </si>
  <si>
    <t>A.05.3</t>
  </si>
  <si>
    <t>Incidenza degli elementi economici sulla valutazione</t>
  </si>
  <si>
    <t>Il peso degli elementi economici sulla valutazione dell'offerta è adeguata alla complessità dell'appalto</t>
  </si>
  <si>
    <t>A.05.4</t>
  </si>
  <si>
    <t>Incidenza dei fattori non economici sul valore dell'offerta</t>
  </si>
  <si>
    <t>Nella considerazione dei fattori di costi la PA tiene conto degli effetti della gestione dell'appalto oltre che della sua esecuzione</t>
  </si>
  <si>
    <t>A.06</t>
  </si>
  <si>
    <t>Criteri di valutazione delle offerte</t>
  </si>
  <si>
    <t>Coerenza ed aderenza dei criteri di valutazione tecnica delle offerte alla complessità e tipologia dei requisiti</t>
  </si>
  <si>
    <t>A.06.1</t>
  </si>
  <si>
    <t>Adeguatezza dei criteri di valutazione tecnica dell'offerta</t>
  </si>
  <si>
    <t>I criteri di valutazione tecnica dell'offerta sono coerenti con la complessità dell'appalto e sono rappresentativi dei requisiti</t>
  </si>
  <si>
    <t>A.06.2</t>
  </si>
  <si>
    <t>La scelta dei criteri di valutazione tecnica privilegia i criteri oggettivi,  permettendo di valorizzare il vantaggio competitivo dell'offerente</t>
  </si>
  <si>
    <t>A.06.3</t>
  </si>
  <si>
    <t>Uso di criteri di valutazione "tabellari"</t>
  </si>
  <si>
    <t>L'uso di criteri tabellari è associato alla determinazione delle modalità di esecuzione dell'appalto, evitando la possibilità di dichiarazioni non veritiere</t>
  </si>
  <si>
    <t>A.06.4</t>
  </si>
  <si>
    <t>Possibilità di proporre condizioni migliorative rispetto ai requisiti</t>
  </si>
  <si>
    <t>Viene data la possibilità di proporre prestazioni o soluzioni migliorative rispetto a quelle richieste</t>
  </si>
  <si>
    <t>A.06.5</t>
  </si>
  <si>
    <t>Adeguatezza del rapporto tra criteri tecnici e economici</t>
  </si>
  <si>
    <t>Il bilanciamento del punteggio tecnico ed economico è fatto in modo adeguato alla complessità e valore dell'appalto</t>
  </si>
  <si>
    <t>A.07</t>
  </si>
  <si>
    <t>Modalità di presentazione delle offerte</t>
  </si>
  <si>
    <t>Capacità di ridurre le difficoltà connesse con la presentazione delle offerte da parte delle imprese</t>
  </si>
  <si>
    <t>A.07.1</t>
  </si>
  <si>
    <t>Procedura e strumenti per la presentazione dell'offerta</t>
  </si>
  <si>
    <t>Le istruzioni, gli strumenti e le modalità di presentazione delle offerte sono tali da ridurre le difficoltà per l'impresa offerente</t>
  </si>
  <si>
    <t>A.07.2</t>
  </si>
  <si>
    <t>Uso di strumenti informatici</t>
  </si>
  <si>
    <t>La procedura di affidamento è basata su piattaforma informatica</t>
  </si>
  <si>
    <t>A.07.3</t>
  </si>
  <si>
    <t>A.07.4</t>
  </si>
  <si>
    <t>A.08</t>
  </si>
  <si>
    <t>Modalità di svolgimento della Procedura di gara</t>
  </si>
  <si>
    <t>Qualità del procedimento di gara grado di accettazione e fiducia da parte delle imprese</t>
  </si>
  <si>
    <t>A.08.1</t>
  </si>
  <si>
    <t>Gestione delle richieste di chiarimenti</t>
  </si>
  <si>
    <t xml:space="preserve">Le richieste di chiarimenti, in fase di gara, vengono elaborate in modo esauriente </t>
  </si>
  <si>
    <t>A.08.2</t>
  </si>
  <si>
    <t>Modalità di risposta alle richieste di chiarimento</t>
  </si>
  <si>
    <t>A.08.3</t>
  </si>
  <si>
    <t>Funzionamento delle Commissioni giudicatrici</t>
  </si>
  <si>
    <t>A.08.4</t>
  </si>
  <si>
    <t>Livello di competenza delle commissioni giudicatrici</t>
  </si>
  <si>
    <t>A.08.5</t>
  </si>
  <si>
    <t>Uso e gestione delle richieste di chiarimenti da parte della commissione</t>
  </si>
  <si>
    <t>Le richieste di chiarimenti da parte della commissione sono puntuali e coerenti con fattori oggettivi</t>
  </si>
  <si>
    <t>A.08.6</t>
  </si>
  <si>
    <t>Durata della gara</t>
  </si>
  <si>
    <t>I tempi per lo svolgimento della gara sono adeguati in relazione alla sua complessità ed al numero delle offerte</t>
  </si>
  <si>
    <t>A.09</t>
  </si>
  <si>
    <t xml:space="preserve">Affidamento dell'appalto </t>
  </si>
  <si>
    <t>Qualità della gestione del processo di assegnazione e formalizzazione del contratto</t>
  </si>
  <si>
    <t>A.09.1</t>
  </si>
  <si>
    <t>Tempi per procedere all'aggiudicazione del contratto</t>
  </si>
  <si>
    <t>I tempi per procedere alla aggiudicazione sono adeguati e coerenti con i tempi di avvio dell'appalto</t>
  </si>
  <si>
    <t>A.09.2</t>
  </si>
  <si>
    <t>Accesso agli atti di gara</t>
  </si>
  <si>
    <t>L'accesso agli atti di gara è possibile senza particolari problemi procedurali</t>
  </si>
  <si>
    <t>A.09.3</t>
  </si>
  <si>
    <t>Comprensibilità degli atti di gara</t>
  </si>
  <si>
    <t>Gli atti di gara sono strutturati in modo da rendere facile la comprensione delle motivazioni che hanno portato all'esito della gara stessa</t>
  </si>
  <si>
    <t>A.09.4</t>
  </si>
  <si>
    <t>Chiarezza dei termini contrattuali e dell'oggetto dell'appalto</t>
  </si>
  <si>
    <t>La formulazione del contratto è chiara e permette la facile comprensione dei termini e dell'oggetto contrattuale</t>
  </si>
  <si>
    <t>A.09.5</t>
  </si>
  <si>
    <t>Chiarezza degli adempimenti richiesti per l'esecuzione dell'appalto</t>
  </si>
  <si>
    <t>La formulazione del contratto chiarisce in modo completo le obbligazioni che ne derivano</t>
  </si>
  <si>
    <t>A.09.6</t>
  </si>
  <si>
    <t>Onerosità degli adempimenti e delle garanzie richiesti</t>
  </si>
  <si>
    <t>Per l'affidamento sono richiesti adempimenti e garanzie adeguate e sostenibili</t>
  </si>
  <si>
    <t>A.09.7</t>
  </si>
  <si>
    <t>Supporto al fornitore in fase di formalizzazione del contratto</t>
  </si>
  <si>
    <t>L'amministrazione supporta in modo adeguato l'impresa in fase di formalizzazione del contratto, fornendo il supporto necessario</t>
  </si>
  <si>
    <t>A.10</t>
  </si>
  <si>
    <t>Gestione del contratto</t>
  </si>
  <si>
    <t>Modalità di gestione da parte della PA della esecuzione dell'appalto e del contratto</t>
  </si>
  <si>
    <t>A.10.1</t>
  </si>
  <si>
    <t>Supporto ai fornitori nel corso dell'esecuzione del contratto</t>
  </si>
  <si>
    <t>In fase di esecuzione dell'appalto il fornitore può avvalersi del supporto dell'amministrazione per risolvere le problematiche che dovessero insorgere</t>
  </si>
  <si>
    <t>A.10.2</t>
  </si>
  <si>
    <t>Monitoraggio dell'esecuzione del contratto</t>
  </si>
  <si>
    <t>Le attività di monitoraggo dell'esecuzione del contratto, avanzamento, analisi delle criticità e delle relative soluzioni, soddisfazione dell'utente, sono svolte dalla PA in modo efficace e positivo</t>
  </si>
  <si>
    <t>A.10.3</t>
  </si>
  <si>
    <t>Gestione di fatti gravi nel corso dell'esecuzione del contratto</t>
  </si>
  <si>
    <t>In caso di fatti gravi (inadempienze, ritardi), applicazione di penali, la PA utilizza modalità di gestione adeguate e pertinenti</t>
  </si>
  <si>
    <t>A.10.4</t>
  </si>
  <si>
    <t>Gestione del rapporto col fornitore in sede di esecuzione dell'appalto</t>
  </si>
  <si>
    <t>La gestione del rapporto col fornitore in sede di esecuzione del contratto è efficace e finalizzata al raggiungimento del risultato</t>
  </si>
  <si>
    <t>B.01.1</t>
  </si>
  <si>
    <t>Attività di ricerca dei bandi di gara</t>
  </si>
  <si>
    <t>B.01.2</t>
  </si>
  <si>
    <t>Monitoraggio dei piani delle PA</t>
  </si>
  <si>
    <t>B.01.3</t>
  </si>
  <si>
    <t>Analisi delle opportunità e decisioni di partecipazione</t>
  </si>
  <si>
    <t>B.01.4</t>
  </si>
  <si>
    <t>Capacità decisionale dell'impresa</t>
  </si>
  <si>
    <t>B.01.5</t>
  </si>
  <si>
    <t>Valutazione della onerosità del contratto</t>
  </si>
  <si>
    <t>B.01.6</t>
  </si>
  <si>
    <t>Policy definite per valutare le opportunità commerciali</t>
  </si>
  <si>
    <t>B.02.1</t>
  </si>
  <si>
    <t>B.02.2</t>
  </si>
  <si>
    <t>Rapporti di collaborazione con altre imprese per le gare pubbliche</t>
  </si>
  <si>
    <t>B.02.3</t>
  </si>
  <si>
    <t>Efficacia del rapporto con altre imprese</t>
  </si>
  <si>
    <t>B.02.4</t>
  </si>
  <si>
    <t>Gestione delle subforniture</t>
  </si>
  <si>
    <t>B.03.1</t>
  </si>
  <si>
    <t>B.03.2</t>
  </si>
  <si>
    <t>Gestione del  processo di partecipazione</t>
  </si>
  <si>
    <t>B.03.3</t>
  </si>
  <si>
    <t>Valutazione della reddiività dell'appalto</t>
  </si>
  <si>
    <t>B.03.4</t>
  </si>
  <si>
    <t>Costruzione dell'offerta e individuazione dei ruoli nei raggruppamenti</t>
  </si>
  <si>
    <t>B.04.1</t>
  </si>
  <si>
    <t>Valutazione dell'esito della gara</t>
  </si>
  <si>
    <t>B.04.2</t>
  </si>
  <si>
    <t>Acquisizione delle informazioni sull'esito della gara</t>
  </si>
  <si>
    <t>B.04.3</t>
  </si>
  <si>
    <t>Gestione dei ricorsi</t>
  </si>
  <si>
    <t>B.05.1</t>
  </si>
  <si>
    <t>Capacità di negoziare i contenuti del contratto di appalto</t>
  </si>
  <si>
    <t>Organizzazione dell'impresa relativamente alla fase di formalizzazione del contratto</t>
  </si>
  <si>
    <t>B.05.2</t>
  </si>
  <si>
    <t>Capacità di Gestione del contratto</t>
  </si>
  <si>
    <t>Disponibilità di una struttura specifica per il management dell'esecuzione dell'appalto e della gestione del contratto</t>
  </si>
  <si>
    <t>B.05.3</t>
  </si>
  <si>
    <t>Gestione del raggruppamento d'impresa</t>
  </si>
  <si>
    <t>Capacità di gestire i rapporti interni nel RTI e di coordinare i contributi</t>
  </si>
  <si>
    <t>B.05.4</t>
  </si>
  <si>
    <t>Gestione dei rapporti in fase di esecuzione</t>
  </si>
  <si>
    <t>Qualità della gestione del contratto di appalto (rapporti col committente e con altre imprese del ragguppamento)</t>
  </si>
  <si>
    <t>B.01</t>
  </si>
  <si>
    <t>B.02</t>
  </si>
  <si>
    <t>B.03</t>
  </si>
  <si>
    <t>Gestione della fase di offerta</t>
  </si>
  <si>
    <t>Disponibilità delle competenze per sviluppare offerte competitive sulla base della valutazione della documentazione di gara</t>
  </si>
  <si>
    <t>B.04</t>
  </si>
  <si>
    <t>Gestione della fase di aggiudicazione</t>
  </si>
  <si>
    <t>Possesso delle competenze per valutare l'esito della gara, sia per migliorare la propria capacità competitiva che per difendere i propri interessi</t>
  </si>
  <si>
    <t>Contratto e sua gestione</t>
  </si>
  <si>
    <t>Organizzazione adeguata alla gestione del contratto ed alla esecuzione dell'appalto, mantenendo il rapporto con l'appaltante</t>
  </si>
  <si>
    <t>B.05</t>
  </si>
  <si>
    <t>Funzione</t>
  </si>
  <si>
    <t>Dipendenza organizzativa</t>
  </si>
  <si>
    <t>RILEVAZIONE DEI DATI SULL'AZIENDA</t>
  </si>
  <si>
    <t>Settore economico:</t>
  </si>
  <si>
    <t>Commerciale</t>
  </si>
  <si>
    <t>Direzione tecnica</t>
  </si>
  <si>
    <t>agricoltura, silvicoltura e pesca</t>
  </si>
  <si>
    <t>industria estrattiva</t>
  </si>
  <si>
    <t>industria manifatturiera</t>
  </si>
  <si>
    <t>fornitura di energia elettrica, gas, vapore e aria condizionata</t>
  </si>
  <si>
    <t>fornitura di acqua, reti fognarie, attività di trattamento dei rifiuti e risanamento</t>
  </si>
  <si>
    <t>costruzioni</t>
  </si>
  <si>
    <t>commercio all’ingrosso e al dettaglio, riparazione di autoveicoli e motocicli</t>
  </si>
  <si>
    <t>trasporti e magazzinaggio</t>
  </si>
  <si>
    <t>servizi di alloggio e di ristorazione</t>
  </si>
  <si>
    <t>servizi di informazione e comunicazione</t>
  </si>
  <si>
    <t>attività finanziarie e assicurative</t>
  </si>
  <si>
    <t>attività immobiliari</t>
  </si>
  <si>
    <t>attività professionali, scientifiche e tecniche, amministrazione e servizi di supporto</t>
  </si>
  <si>
    <t>amministrazione pubblica e difesa, assicurazione sociale obbligatoria, istruzione, sanità e assistenza sociale</t>
  </si>
  <si>
    <t>attività artistiche, di intrattenimento e divertimento, riparazione di beni per la casa e altri servizi</t>
  </si>
  <si>
    <t>Tecnica</t>
  </si>
  <si>
    <t>Amministrativa</t>
  </si>
  <si>
    <t>Progettazione</t>
  </si>
  <si>
    <t>Consulente</t>
  </si>
  <si>
    <t>Altro</t>
  </si>
  <si>
    <t>DIMENSIONI</t>
  </si>
  <si>
    <t>Classe di ricavi</t>
  </si>
  <si>
    <t>0-9</t>
  </si>
  <si>
    <t>10-19</t>
  </si>
  <si>
    <t>20-49</t>
  </si>
  <si>
    <t>Classe di addetti</t>
  </si>
  <si>
    <t>società in nome collettivo</t>
  </si>
  <si>
    <t>società in accomandita semplice</t>
  </si>
  <si>
    <t>altra società di persone diversa da snc e sas</t>
  </si>
  <si>
    <t>società per azioni, società in accomandita per azioni</t>
  </si>
  <si>
    <t>società a responsabilità limitata</t>
  </si>
  <si>
    <t>società cooperativa sociale</t>
  </si>
  <si>
    <t>società cooperativa esclusa società cooperativa sociale</t>
  </si>
  <si>
    <t>altra forma d'impresa</t>
  </si>
  <si>
    <t>Forma giuridica</t>
  </si>
  <si>
    <t>1,1-5,0</t>
  </si>
  <si>
    <t>5,1-10,0</t>
  </si>
  <si>
    <t>10,1-20,0</t>
  </si>
  <si>
    <t>Attività verso Pubblica Amministrazione</t>
  </si>
  <si>
    <t>Anno</t>
  </si>
  <si>
    <t>importo totale dei contratti acquisiti</t>
  </si>
  <si>
    <t>numero di partecipazioni a gare</t>
  </si>
  <si>
    <t>numero di contratti acquisiti</t>
  </si>
  <si>
    <t>Fornire alcuni dati necessari a inquadrare la successiva checklist in relazione alla tipologia dell'azienda</t>
  </si>
  <si>
    <t>forma giuridica</t>
  </si>
  <si>
    <t>settore</t>
  </si>
  <si>
    <t>tipologia</t>
  </si>
  <si>
    <t>posizione organizzativa</t>
  </si>
  <si>
    <t>anno</t>
  </si>
  <si>
    <t>classe di addetti</t>
  </si>
  <si>
    <t>classe di ricavi</t>
  </si>
  <si>
    <t>valore procedure concluse</t>
  </si>
  <si>
    <t>numero medio addetti</t>
  </si>
  <si>
    <t>numero gare per forniture</t>
  </si>
  <si>
    <t>numero contratti per forniture acquisiti</t>
  </si>
  <si>
    <t>valore totale contratti forniture K€</t>
  </si>
  <si>
    <t>numero gare per servizi</t>
  </si>
  <si>
    <t>numero contratti per servizi</t>
  </si>
  <si>
    <t>valore totale contratti servizi K€</t>
  </si>
  <si>
    <t>numero gare per lavori</t>
  </si>
  <si>
    <t>numero contratti per lavori</t>
  </si>
  <si>
    <t>valore totale contratti lavori K€</t>
  </si>
  <si>
    <t>informazioni necessarie a classificare le esigenze per settore e dimensione delle aziende</t>
  </si>
  <si>
    <t>Conoscenze PA</t>
  </si>
  <si>
    <t>informazioni sul grado di conoscenza e/o percezioni dell'azienda nei confronti della gestione appalti PA</t>
  </si>
  <si>
    <t>Capacità di offerta</t>
  </si>
  <si>
    <t>informazioni sulla struttura e competenze possedute nell'ambito del processo di gara per appalti PA</t>
  </si>
  <si>
    <t>(es. l'attività è svolta in modo non soddisfacente, i risultati sono spesso ad un livello non accettabile)</t>
  </si>
  <si>
    <t>la domanda riguarda un particolare che ritenete essere ad un livello adeguato alle esigenze</t>
  </si>
  <si>
    <t>la domanda riguarda un particolare che ritenete implementato ad un livello tale da soddisfare le esigenze al meglio</t>
  </si>
  <si>
    <t>(es. l'attività è svolta sempre e sempre nel migliore dei modi, ed i risultati sono sempre ad un livello di accettabilità alta)</t>
  </si>
  <si>
    <t>E' NECESSARIO RISPONDERE A TUTTE LE DOMANDE</t>
  </si>
  <si>
    <t>Il questionario si compone di tre pagine:</t>
  </si>
  <si>
    <t>Dati dell'azienda</t>
  </si>
  <si>
    <t xml:space="preserve">le due pagine relative alle procedure di gara della PA ed alla capacità dell'azienda di partecipare, comprendono delle domande a cui bisogna rispondere dando una sola risposta scelta nel menù a tendina. La tabella seguente dà una spiegazione delle possibili risposte. </t>
  </si>
  <si>
    <t>Grado di completezza e qualità dei requisiti per l'analisi della fattibilità</t>
  </si>
  <si>
    <t>Rispondenza della documentazione tecnica alle esigenze dell'offerente</t>
  </si>
  <si>
    <t>Onerosità della preparazione dell'offerta</t>
  </si>
  <si>
    <t>Il livello di competenza delle commissioni di gara, in relazione all'oggetto dell'appalto, è adeguato e le valutazioni sono oggettive e corrette</t>
  </si>
  <si>
    <t>Sì</t>
  </si>
  <si>
    <t>Gestione delle opportunità commerciali</t>
  </si>
  <si>
    <t>Ricerca delle opportunità commerciali e valutazione della partecipazione a gare pubbliche</t>
  </si>
  <si>
    <t>Organizzazione e competenze per ricercare le opportunità che il sistema degli appalti pubblici offre alle imprese e valutare se partecipare</t>
  </si>
  <si>
    <t>Possesso delle competenze necessarie per prepararsi alla proposta commerciale valutando e perseguendo l'ooportunità di raggrupparsi con altre aziende</t>
  </si>
  <si>
    <t>Esistenza e struttura di un team di offerta</t>
  </si>
  <si>
    <t>Esistenza di una struttura commerciale stabile</t>
  </si>
  <si>
    <r>
      <t>ProAM</t>
    </r>
    <r>
      <rPr>
        <vertAlign val="subscript"/>
        <sz val="11"/>
        <color theme="1"/>
        <rFont val="Calibri"/>
        <family val="2"/>
        <scheme val="minor"/>
      </rPr>
      <t>2</t>
    </r>
  </si>
  <si>
    <t xml:space="preserve">Checklist sulla Percezione e conoscenza degli Appalti Pubblici </t>
  </si>
  <si>
    <t xml:space="preserve">Dare il giudizio rispetto a come si ritiene adeguato l'elemento indicato nell'ambito della gestione degli appalti da parte delle PA (scegliere solo un valore) </t>
  </si>
  <si>
    <t>Checklist sulla Capacità di accesso al sistema degli appalti pubblici</t>
  </si>
  <si>
    <t xml:space="preserve">dare il giudizio rispetto a come si ritiene adeguato l'elemento indicato nella organizzazione e capacità dell'impresa (scegliere solo un valore) </t>
  </si>
  <si>
    <t>Accessibilità della documentazione di gara</t>
  </si>
  <si>
    <t>imprenditore individuale, libero professionista o lavoratore autonomo</t>
  </si>
  <si>
    <t>ricavi</t>
  </si>
  <si>
    <t>dipendenti</t>
  </si>
  <si>
    <t>0,5-1</t>
  </si>
  <si>
    <t>partecipazioni</t>
  </si>
  <si>
    <t>&lt;10</t>
  </si>
  <si>
    <t>21-30</t>
  </si>
  <si>
    <t>contratti pa</t>
  </si>
  <si>
    <t>&lt;100</t>
  </si>
  <si>
    <t>100-200</t>
  </si>
  <si>
    <t>201-300</t>
  </si>
  <si>
    <t>301-500</t>
  </si>
  <si>
    <t>&gt;500</t>
  </si>
  <si>
    <t>per periodo</t>
  </si>
  <si>
    <t>Mil. Euro</t>
  </si>
  <si>
    <t>settore economico</t>
  </si>
  <si>
    <t>funzione</t>
  </si>
  <si>
    <t>&gt;20,0</t>
  </si>
  <si>
    <t>50-250</t>
  </si>
  <si>
    <t>&gt;250</t>
  </si>
  <si>
    <t>10-20</t>
  </si>
  <si>
    <t>&lt;0,5</t>
  </si>
  <si>
    <t>DISTRIBUZIONE TIPICA APPALTI (% A VALORE)</t>
  </si>
  <si>
    <t>forniture</t>
  </si>
  <si>
    <t>servizi</t>
  </si>
  <si>
    <t>lavori</t>
  </si>
  <si>
    <t>31-50</t>
  </si>
  <si>
    <t>&gt;50</t>
  </si>
  <si>
    <t>acquisiti</t>
  </si>
  <si>
    <t>non siete certi della risposta o  la domanda esula dalle vostre competenze dirette</t>
  </si>
  <si>
    <t>la domanda riguarda un particolare che nella vostra organizzazione è implementato ad un livello che non raggiunge il livello minimo di soddisfazione delle esigenze</t>
  </si>
  <si>
    <t>la domanda riguarda un aspetto che ritenete non essere ad un livello pienamente soddisfacente, ma che comunque raggiunge il livello minimo di soddisfazione delle esigenze</t>
  </si>
  <si>
    <t>la domanda riguarda un aspetto che è estraneo alla realtà specifica della vostra organizzazione</t>
  </si>
  <si>
    <t>Lo Sportello Appalti Imprese, per migliorare la propria capacità di supporto alle imprese Sarde nel settore degli appalti pubblici, intende acquisire una maggiore conoscenza sulla loro capacità di operare in questo ambito.</t>
  </si>
  <si>
    <t>A questo scopo ha adottato uno strumento di analisi attraverso il quale si rileva il grado di conoscenza ed il livello di apprezzamento che ogni impresa ha del modo di operare delle pubbliche amministrazioni nella gestione degli appalti pubblici. Successivamente, si rileva come l’impresa giudica la propria capacità di affrontare il mercato degli appalti pubblici.</t>
  </si>
  <si>
    <t>I questionari compilati sono assolutamente riservati e gestiti come anonimi. I risultati delle elaborazioni saranno restituite ad ogni singola impresa e soggette ad elaborazione statistica a livello regionale. I risultati dell’analisi statistica saranno resi pubblici, mantenendo l’anonimato dei compilatori.</t>
  </si>
  <si>
    <r>
      <t>ProAM</t>
    </r>
    <r>
      <rPr>
        <vertAlign val="subscript"/>
        <sz val="11"/>
        <color theme="1"/>
        <rFont val="Calibri"/>
        <family val="2"/>
        <scheme val="minor"/>
      </rPr>
      <t xml:space="preserve">2                                                                                                                                  </t>
    </r>
  </si>
  <si>
    <r>
      <rPr>
        <b/>
        <sz val="13"/>
        <color theme="4" tint="-0.499984740745262"/>
        <rFont val="Calibri"/>
        <family val="2"/>
        <scheme val="minor"/>
      </rPr>
      <t>SPORTELLO APPALTI IMPRESE 
QUESTIONARIO DI AUTO ANALISI SULLA PARTECIPARZIONE AGLI APPALTI PUBBLICI DA PARTE DELLE IMPRESE</t>
    </r>
    <r>
      <rPr>
        <b/>
        <sz val="11"/>
        <color theme="1"/>
        <rFont val="Calibri"/>
        <family val="2"/>
        <scheme val="minor"/>
      </rPr>
      <t xml:space="preserve"> 
</t>
    </r>
    <r>
      <rPr>
        <b/>
        <i/>
        <sz val="11"/>
        <color theme="1"/>
        <rFont val="Calibri"/>
        <family val="2"/>
        <scheme val="minor"/>
      </rPr>
      <t xml:space="preserve">ISTRUZIONI PER LA COMPILAZIONE DEL QUESTIONARIO       </t>
    </r>
    <r>
      <rPr>
        <b/>
        <sz val="11"/>
        <color theme="1"/>
        <rFont val="Calibri"/>
        <family val="2"/>
        <scheme val="minor"/>
      </rPr>
      <t xml:space="preserve">                                            </t>
    </r>
  </si>
  <si>
    <t>Il questionario è finalizzato all'analisi delle esigenze delle imprese regionali relativamente alla loro capacità di partecipare alle gare</t>
  </si>
  <si>
    <t xml:space="preserve">gare indette dalla PA e di acquisire contratti con la pubblica amministrazione. Inoltre il giudizio espresso sui diversi punti del questionario permette di analizzare l'efficacia del processo di affidamento messo in atto dalle diverse amministrazioni, e, quindi, di poter individuare delle oppportunità di miglioramento del funzionamento delle stazioni appaltanti. </t>
  </si>
  <si>
    <t>Le domande sono presentate come affermazioni, ed il compilatore deve esprimere il proprio grado di condivisione</t>
  </si>
  <si>
    <t>La PA gestisce efficacemente il rapporto con il sistema imprenditoriale, cercando di svilupparlo attraverso il sistema degli appalti</t>
  </si>
  <si>
    <t>La PA elabora in modo chiaro gli obiettivi che intende perseguire e le strategie adottate</t>
  </si>
  <si>
    <t>Chiarezza degli obiettivi della PA, della strategia da perseguire e dei risultati da ottenere</t>
  </si>
  <si>
    <t>La PA comunica al sistema imprenditoriale strategie ed obiettivi con l'intento di svilupparne la crescita e capacità competitiva</t>
  </si>
  <si>
    <t>La PA mantiene un canale di comunicazione per acquisire dal sistema imprenditoriale i feedback sulle sue azioni e per migliorare i rapporti col sistema economico</t>
  </si>
  <si>
    <t>La PA interagisce con il mercato per acquisire la conoscenza delle opportunità che esso offre e per seguirne l'evoluzione</t>
  </si>
  <si>
    <t>I bandi di gara  generalmente sono coerenti con i piani annuali pubblicati dalle PA</t>
  </si>
  <si>
    <t>Esistenza di canali di accesso alla PA per facilitare la partecipazione alle gare</t>
  </si>
  <si>
    <t>Disponibilità di supporto per la preparazione delle offerte</t>
  </si>
  <si>
    <t>La domentazione di gare è resa disponibile in tempo utile per valutare le opportunità e definire le strategie senza pregiudicare la partecipazione delle imprese all'offerta</t>
  </si>
  <si>
    <t>La documentazione fornita permette di avere una visione chiara dell'oggetto ed anche degli obiettivi che la PA intende raggiungere, permettendo l'inquadramento ottimale delle proposte</t>
  </si>
  <si>
    <t>La documentazione descrive esplicitamente e in modo esauriente le modalità con le quali dovrà essere eseguito l'appalto</t>
  </si>
  <si>
    <t>La documentazione di gara fornita è completa, comprensibile, chiara nei requisiti e nello schema di contratto</t>
  </si>
  <si>
    <t>I requisiti tecnici e di esecuzione dell'appalto sono coerenti con le modalità organizzative ed operative tipiche delle imprese del settore industriale di riferimento</t>
  </si>
  <si>
    <t>Sono fornite informazioni e dettagli sulle modalità di formulazione dell'offerta, evitando la possibilità di errori di comprensione</t>
  </si>
  <si>
    <t>Il disciplinare di gara è adeguato al livello di complessità dell'appalto</t>
  </si>
  <si>
    <t>Disponibilità delle informazioni relative alle modalità di esecuzione della procedura di gara i di delezione del contraente</t>
  </si>
  <si>
    <t>I requisiti sono completi e strutturati in modo da permettere una corretta valutazione del livello di complessità per la effettiva esecuzione dell'appalto</t>
  </si>
  <si>
    <t>Presenza nella documentazione di gara di tutti gli elementi che permettono di formulare offerte ad alto valore aggiunto rispetto ai requisiti</t>
  </si>
  <si>
    <t>La struttura dell'offerta si presta a per permettere all'offerente di mettere in evidenza e valorizzare le proprie capacità</t>
  </si>
  <si>
    <t>La struttura dell'offerta richiesta non comprende requisiti inadeguati e onerosi</t>
  </si>
  <si>
    <t>Gli elementi utilizzati dalla PA per la valutazione del costo totale sul ciclo di vita sono corrispondenti alle condizioni reali di mercato</t>
  </si>
  <si>
    <t>Focalizzazione dei criteri di valutazione tecnica</t>
  </si>
  <si>
    <t>La procedura scelta è adeguata alla scelta ottimale del contraente in relazione alla complessità dell'appalto ed alle caratteristiche del mercato</t>
  </si>
  <si>
    <t>Aderenza agli obiettivi della procedura di appalto</t>
  </si>
  <si>
    <t>La PA pone attenzione a ridurre al minimo le richieste di documenti, curando di richiedere i documenti essenziali a valutare il possesso di requisiti e a documentare l'offerta tecnica</t>
  </si>
  <si>
    <t>I tempi di risposta alle richieste di chiarimenti e le relative modalità di comunicazione sono adeguati in rapporto alle esigenze di utilizzo delle informazioni in fase di decisione o di elaborazione dell'offerta</t>
  </si>
  <si>
    <t>Le commissioni giudicatrici operano avendo come obiettivo la riduzione dei tempi di escussione della gara</t>
  </si>
  <si>
    <t>Si dispone delle competenze e dell'organizzazione per individuare e valutare le opportunità che la PA offre</t>
  </si>
  <si>
    <t>Si dispone delle competenze e risorse per analizzare i piani delle PA, utilizzando i piani di gestione e la programmazione per seguire l'evoluzione delle opportunità</t>
  </si>
  <si>
    <t>Si dispone di risorse in grado di valutare correttamente le proprie capacità di competere sull'opportunità e prendere le decisioni "bid - no bid"</t>
  </si>
  <si>
    <t>Il livello delle competenze dell'organizzazione per decidere sulle opportunità offerte dalla PA, per la verifica della coerenza dei risultati ottenuti con le opportunità sfruttate, è adeguato</t>
  </si>
  <si>
    <t>Si dispone delle competenze per valutare criticamente lo schema di contratto individuandone rischi e costi</t>
  </si>
  <si>
    <t>Sono definiti ed attuati criteri precisi per la scelta delle opportunità di partecipazione a gare pubbliche</t>
  </si>
  <si>
    <t>Esiste una organizzazione stabile per gestire le opportunità di mercato nella PA</t>
  </si>
  <si>
    <t>Ci sono logiche definite e stabili di raggruppamento con altre imprese e modalità di gestione congiunta della fase di decisione</t>
  </si>
  <si>
    <t>C'è la possibilità di individuare partner con i quali sviluppare proposte costituendo raggruppamenti efficienti ed efficaci</t>
  </si>
  <si>
    <t>Si dispone della capacità di individuare e gestire le subforniture in relazione alla tipologia di appalto</t>
  </si>
  <si>
    <t>C'è la disponibilità di tutte le competenze necessarie e capacità di conduzione del team in modo strutturato</t>
  </si>
  <si>
    <t>C'è la disponibilità delle risorse con le competenze necessarie a gestire in modo ottimale le diverse fasi del processo di offerta</t>
  </si>
  <si>
    <t>C'è la capacità di valutare i livelli minimi di valore della gara per rendere economica e remunerativa la partecipazione</t>
  </si>
  <si>
    <t>C'è la capacità di definire e gestire la ripartizione dei compiti e la gestione del rapporto con i partner</t>
  </si>
  <si>
    <t>Esiste un processo di valutazione formale dell'esito della gara per individuare problemi e condizioni di miglioramento</t>
  </si>
  <si>
    <t>Ci sono le competenze per analizzare e per valutare le informazioni reperibili attraverso l'accesso agli atti</t>
  </si>
  <si>
    <t>Si dispone della capacità di impugnare per vie legali l'esito, o altri aspetti, della procedura di affidamento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</si>
</sst>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color theme="1"/>
      <name val="Times New Roman"/>
      <family val="1"/>
    </font>
    <font>
      <b/>
      <sz val="10"/>
      <color theme="1"/>
      <name val="Times New Roman"/>
      <family val="1"/>
    </font>
    <font>
      <b/>
      <sz val="11"/>
      <color theme="1"/>
      <name val="Calibri"/>
      <family val="2"/>
      <scheme val="minor"/>
    </font>
    <font>
      <sz val="12"/>
      <color theme="1"/>
      <name val="Times New Roman"/>
      <family val="1"/>
    </font>
    <font>
      <sz val="11"/>
      <color theme="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10"/>
      <color indexed="8"/>
      <name val="Arial"/>
      <family val="2"/>
    </font>
    <font>
      <vertAlign val="subscript"/>
      <sz val="11"/>
      <color theme="1"/>
      <name val="Calibri"/>
      <family val="2"/>
      <scheme val="minor"/>
    </font>
    <font>
      <sz val="16"/>
      <color theme="1"/>
      <name val="Times New Roman"/>
      <family val="1"/>
    </font>
    <font>
      <sz val="11"/>
      <name val="Calibri"/>
      <family val="2"/>
      <scheme val="minor"/>
    </font>
    <font>
      <sz val="11"/>
      <color theme="1"/>
      <name val="Calibri"/>
      <family val="2"/>
      <scheme val="minor"/>
    </font>
    <font>
      <sz val="11"/>
      <color rgb="FFFF0000"/>
      <name val="Calibri"/>
      <family val="2"/>
      <scheme val="minor"/>
    </font>
    <font>
      <b/>
      <sz val="13"/>
      <color theme="4" tint="-0.499984740745262"/>
      <name val="Calibri"/>
      <family val="2"/>
      <scheme val="minor"/>
    </font>
    <font>
      <b/>
      <i/>
      <sz val="11"/>
      <color theme="1"/>
      <name val="Calibri"/>
      <family val="2"/>
      <scheme val="minor"/>
    </font>
    <font>
      <b/>
      <sz val="11"/>
      <color indexed="8"/>
      <name val="Calibri"/>
      <family val="2"/>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s>
  <cellStyleXfs count="3">
    <xf numFmtId="0" fontId="0" fillId="0" borderId="0"/>
    <xf numFmtId="0" fontId="9" fillId="0" borderId="0"/>
    <xf numFmtId="9" fontId="13" fillId="0" borderId="0" applyFont="0" applyFill="0" applyBorder="0" applyAlignment="0" applyProtection="0"/>
  </cellStyleXfs>
  <cellXfs count="110">
    <xf numFmtId="0" fontId="0" fillId="0" borderId="0" xfId="0"/>
    <xf numFmtId="0" fontId="1" fillId="0" borderId="0" xfId="0" applyFont="1"/>
    <xf numFmtId="0" fontId="2" fillId="0" borderId="1" xfId="0" applyFont="1" applyBorder="1" applyAlignment="1" applyProtection="1">
      <alignment horizontal="center"/>
      <protection locked="0"/>
    </xf>
    <xf numFmtId="0" fontId="2" fillId="0" borderId="0" xfId="0" applyFont="1"/>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1" fillId="2" borderId="0" xfId="0" applyFont="1" applyFill="1"/>
    <xf numFmtId="0" fontId="0" fillId="0" borderId="0" xfId="0" applyBorder="1"/>
    <xf numFmtId="0" fontId="3" fillId="0" borderId="0" xfId="0" applyFont="1"/>
    <xf numFmtId="0" fontId="5" fillId="0" borderId="0" xfId="0" applyFont="1"/>
    <xf numFmtId="0" fontId="0" fillId="0" borderId="1" xfId="0" applyBorder="1" applyProtection="1">
      <protection locked="0"/>
    </xf>
    <xf numFmtId="1" fontId="0" fillId="0" borderId="1" xfId="0" applyNumberFormat="1" applyBorder="1" applyAlignment="1" applyProtection="1">
      <alignment horizontal="right"/>
      <protection locked="0"/>
    </xf>
    <xf numFmtId="0" fontId="2" fillId="0" borderId="0" xfId="0" applyFont="1" applyAlignment="1">
      <alignment horizontal="center" vertical="center" textRotation="90" wrapText="1"/>
    </xf>
    <xf numFmtId="0" fontId="2" fillId="0" borderId="0" xfId="0" applyFont="1" applyAlignment="1">
      <alignment vertical="center" textRotation="90" wrapText="1"/>
    </xf>
    <xf numFmtId="0" fontId="3" fillId="2" borderId="0" xfId="0" applyFont="1" applyFill="1"/>
    <xf numFmtId="0" fontId="0" fillId="2" borderId="0" xfId="0" applyFill="1"/>
    <xf numFmtId="0" fontId="0" fillId="0" borderId="0" xfId="0" applyAlignment="1">
      <alignment wrapText="1"/>
    </xf>
    <xf numFmtId="0" fontId="0" fillId="0" borderId="0" xfId="0" applyAlignment="1">
      <alignment vertical="center"/>
    </xf>
    <xf numFmtId="0" fontId="0" fillId="0" borderId="0" xfId="0" applyBorder="1" applyProtection="1"/>
    <xf numFmtId="0" fontId="0" fillId="0" borderId="18" xfId="0" applyBorder="1" applyAlignment="1" applyProtection="1">
      <alignment horizontal="center" vertical="center" wrapText="1"/>
    </xf>
    <xf numFmtId="0" fontId="0" fillId="0" borderId="16" xfId="0" applyBorder="1" applyProtection="1"/>
    <xf numFmtId="0" fontId="0" fillId="0" borderId="2" xfId="0" applyBorder="1" applyProtection="1"/>
    <xf numFmtId="0" fontId="0" fillId="0" borderId="18" xfId="0" applyBorder="1" applyProtection="1"/>
    <xf numFmtId="0" fontId="0" fillId="0" borderId="0" xfId="0" applyBorder="1" applyAlignment="1" applyProtection="1">
      <alignment horizontal="left"/>
    </xf>
    <xf numFmtId="0" fontId="3" fillId="2" borderId="18" xfId="0" applyFont="1" applyFill="1" applyBorder="1" applyProtection="1"/>
    <xf numFmtId="0" fontId="0" fillId="0" borderId="0" xfId="0" applyProtection="1"/>
    <xf numFmtId="0" fontId="3" fillId="0" borderId="18" xfId="0" applyFont="1" applyBorder="1" applyProtection="1"/>
    <xf numFmtId="0" fontId="0" fillId="0" borderId="20" xfId="0" applyBorder="1" applyProtection="1"/>
    <xf numFmtId="0" fontId="0" fillId="0" borderId="3" xfId="0" applyBorder="1" applyProtection="1"/>
    <xf numFmtId="0" fontId="0" fillId="2" borderId="0" xfId="0" applyFill="1" applyBorder="1" applyProtection="1"/>
    <xf numFmtId="0" fontId="0" fillId="0" borderId="0" xfId="0" applyFill="1" applyBorder="1" applyAlignment="1" applyProtection="1">
      <alignment horizontal="right"/>
    </xf>
    <xf numFmtId="0" fontId="0" fillId="0" borderId="0" xfId="0" applyFill="1" applyBorder="1" applyProtection="1"/>
    <xf numFmtId="1" fontId="0" fillId="0" borderId="0" xfId="0" applyNumberFormat="1"/>
    <xf numFmtId="0" fontId="0" fillId="0" borderId="1" xfId="0" applyNumberFormat="1" applyBorder="1" applyAlignment="1" applyProtection="1">
      <alignment horizontal="right"/>
      <protection locked="0"/>
    </xf>
    <xf numFmtId="0" fontId="3" fillId="0" borderId="0" xfId="0" applyFont="1" applyAlignment="1">
      <alignment horizontal="left"/>
    </xf>
    <xf numFmtId="0" fontId="7" fillId="0" borderId="8" xfId="0" applyFont="1" applyBorder="1" applyAlignment="1">
      <alignment vertical="top"/>
    </xf>
    <xf numFmtId="0" fontId="8" fillId="0" borderId="9" xfId="0" applyFont="1" applyBorder="1"/>
    <xf numFmtId="0" fontId="8" fillId="0" borderId="10" xfId="0" applyFont="1" applyBorder="1" applyAlignment="1">
      <alignment wrapText="1"/>
    </xf>
    <xf numFmtId="0" fontId="7" fillId="0" borderId="11" xfId="0" applyFont="1" applyBorder="1" applyAlignment="1">
      <alignment vertical="top"/>
    </xf>
    <xf numFmtId="0" fontId="8" fillId="0" borderId="0" xfId="0" applyFont="1" applyBorder="1"/>
    <xf numFmtId="0" fontId="8" fillId="0" borderId="12" xfId="0" applyFont="1" applyBorder="1" applyAlignment="1">
      <alignment wrapText="1"/>
    </xf>
    <xf numFmtId="0" fontId="8" fillId="0" borderId="13" xfId="0" applyFont="1" applyBorder="1"/>
    <xf numFmtId="0" fontId="8" fillId="0" borderId="14" xfId="0" applyFont="1" applyBorder="1"/>
    <xf numFmtId="0" fontId="8" fillId="0" borderId="15" xfId="0" applyFont="1" applyBorder="1" applyAlignment="1">
      <alignment wrapText="1"/>
    </xf>
    <xf numFmtId="0" fontId="0" fillId="0" borderId="3" xfId="0" applyBorder="1"/>
    <xf numFmtId="0" fontId="11" fillId="0" borderId="3" xfId="0" applyFont="1" applyBorder="1" applyAlignment="1">
      <alignment horizontal="right" vertical="center" wrapText="1"/>
    </xf>
    <xf numFmtId="0" fontId="0" fillId="0" borderId="3" xfId="0" applyBorder="1" applyAlignment="1">
      <alignment vertical="center"/>
    </xf>
    <xf numFmtId="0" fontId="2" fillId="0" borderId="17" xfId="0" applyFont="1" applyBorder="1" applyAlignment="1">
      <alignment horizontal="center" vertical="center" textRotation="90" wrapText="1"/>
    </xf>
    <xf numFmtId="0" fontId="2" fillId="0" borderId="19" xfId="0" applyFont="1" applyBorder="1" applyAlignment="1">
      <alignment vertical="center" textRotation="90" wrapText="1"/>
    </xf>
    <xf numFmtId="0" fontId="5" fillId="0" borderId="18" xfId="0" applyFont="1" applyBorder="1" applyAlignment="1" applyProtection="1">
      <alignment horizontal="center" vertical="center"/>
    </xf>
    <xf numFmtId="0" fontId="0" fillId="0" borderId="19" xfId="0" applyBorder="1"/>
    <xf numFmtId="0" fontId="5" fillId="0" borderId="19" xfId="0" applyFont="1" applyBorder="1"/>
    <xf numFmtId="0" fontId="0" fillId="0" borderId="21" xfId="0" applyBorder="1"/>
    <xf numFmtId="0" fontId="5" fillId="0" borderId="0" xfId="0" applyFont="1" applyBorder="1" applyProtection="1"/>
    <xf numFmtId="0" fontId="12" fillId="0" borderId="0" xfId="0" applyFont="1"/>
    <xf numFmtId="0" fontId="12" fillId="0" borderId="0" xfId="0" applyFont="1" applyBorder="1"/>
    <xf numFmtId="0" fontId="0" fillId="0" borderId="18" xfId="0" applyFill="1" applyBorder="1" applyProtection="1"/>
    <xf numFmtId="0" fontId="5" fillId="0" borderId="3" xfId="0" applyFont="1" applyBorder="1" applyProtection="1"/>
    <xf numFmtId="0" fontId="5" fillId="0" borderId="2" xfId="0" applyFont="1" applyBorder="1" applyProtection="1"/>
    <xf numFmtId="0" fontId="14" fillId="0" borderId="0" xfId="0" applyFont="1" applyBorder="1" applyProtection="1"/>
    <xf numFmtId="0" fontId="14" fillId="0" borderId="0" xfId="0" applyFont="1"/>
    <xf numFmtId="0" fontId="14" fillId="0" borderId="0" xfId="0" applyFont="1" applyBorder="1"/>
    <xf numFmtId="0" fontId="0" fillId="0" borderId="1" xfId="0" applyBorder="1" applyAlignment="1" applyProtection="1">
      <alignment horizontal="right"/>
      <protection locked="0"/>
    </xf>
    <xf numFmtId="0" fontId="3" fillId="2" borderId="0" xfId="0" applyFont="1" applyFill="1" applyBorder="1"/>
    <xf numFmtId="0" fontId="0" fillId="2" borderId="0" xfId="0" applyFill="1" applyBorder="1"/>
    <xf numFmtId="0" fontId="3" fillId="0" borderId="0" xfId="0" applyFont="1" applyFill="1" applyBorder="1" applyAlignment="1">
      <alignment horizontal="right"/>
    </xf>
    <xf numFmtId="0" fontId="0" fillId="0" borderId="0" xfId="0" applyFill="1" applyBorder="1"/>
    <xf numFmtId="0" fontId="0" fillId="0" borderId="19" xfId="0" applyFill="1" applyBorder="1"/>
    <xf numFmtId="9" fontId="0" fillId="0" borderId="1" xfId="2" applyFont="1" applyBorder="1" applyAlignment="1" applyProtection="1">
      <alignment horizontal="right"/>
      <protection locked="0"/>
    </xf>
    <xf numFmtId="9" fontId="0" fillId="0" borderId="18" xfId="0" applyNumberFormat="1" applyFill="1" applyBorder="1"/>
    <xf numFmtId="9" fontId="0" fillId="0" borderId="0" xfId="0" applyNumberFormat="1"/>
    <xf numFmtId="0" fontId="5" fillId="0" borderId="0" xfId="0" applyFont="1" applyBorder="1" applyAlignment="1" applyProtection="1">
      <protection locked="0"/>
    </xf>
    <xf numFmtId="0" fontId="5" fillId="0" borderId="0" xfId="0" applyFont="1" applyBorder="1" applyAlignment="1" applyProtection="1">
      <alignment horizontal="left"/>
    </xf>
    <xf numFmtId="0" fontId="0" fillId="0" borderId="1" xfId="0" applyFill="1" applyBorder="1" applyProtection="1">
      <protection locked="0"/>
    </xf>
    <xf numFmtId="0" fontId="0" fillId="0" borderId="18" xfId="0" applyBorder="1" applyAlignment="1" applyProtection="1">
      <alignment vertical="center" wrapText="1"/>
    </xf>
    <xf numFmtId="0" fontId="0" fillId="0" borderId="0" xfId="0" applyBorder="1" applyAlignment="1" applyProtection="1">
      <alignment vertical="center"/>
    </xf>
    <xf numFmtId="0" fontId="5" fillId="0" borderId="0" xfId="0" quotePrefix="1" applyFont="1"/>
    <xf numFmtId="0" fontId="5" fillId="0" borderId="0" xfId="0" quotePrefix="1" applyNumberFormat="1" applyFont="1"/>
    <xf numFmtId="0" fontId="5" fillId="0" borderId="0" xfId="0" applyFont="1" applyBorder="1"/>
    <xf numFmtId="0" fontId="3"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wrapText="1"/>
    </xf>
    <xf numFmtId="0" fontId="6" fillId="0" borderId="0" xfId="0" applyFont="1" applyAlignment="1">
      <alignment wrapText="1"/>
    </xf>
    <xf numFmtId="0" fontId="17" fillId="0" borderId="22" xfId="1" applyFont="1" applyFill="1" applyBorder="1" applyAlignment="1">
      <alignment wrapText="1"/>
    </xf>
    <xf numFmtId="0" fontId="6" fillId="0" borderId="0" xfId="0" applyFont="1" applyAlignment="1">
      <alignmen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0" xfId="0" applyFont="1" applyAlignment="1">
      <alignment horizontal="center" vertical="center"/>
    </xf>
    <xf numFmtId="0" fontId="0" fillId="0" borderId="6"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 fillId="0" borderId="0" xfId="0" applyFont="1" applyAlignment="1">
      <alignment horizontal="left" vertical="center" wrapText="1"/>
    </xf>
    <xf numFmtId="0" fontId="6" fillId="2" borderId="0" xfId="0" applyFont="1" applyFill="1" applyAlignment="1">
      <alignment horizontal="left" vertical="center" wrapText="1"/>
    </xf>
    <xf numFmtId="0" fontId="3" fillId="2" borderId="0" xfId="0" applyFont="1" applyFill="1" applyAlignment="1">
      <alignment horizontal="left" wrapText="1"/>
    </xf>
    <xf numFmtId="0" fontId="6" fillId="2" borderId="0" xfId="0" applyFont="1" applyFill="1" applyAlignment="1">
      <alignment horizontal="left" wrapText="1"/>
    </xf>
    <xf numFmtId="0" fontId="11" fillId="0" borderId="3" xfId="0" applyFont="1" applyBorder="1" applyAlignment="1">
      <alignment horizontal="right" vertical="center" wrapText="1"/>
    </xf>
    <xf numFmtId="0" fontId="4" fillId="0" borderId="2" xfId="0" applyFont="1" applyBorder="1" applyAlignment="1">
      <alignment horizontal="left" vertical="center" wrapText="1"/>
    </xf>
  </cellXfs>
  <cellStyles count="3">
    <cellStyle name="Normale" xfId="0" builtinId="0"/>
    <cellStyle name="Normale_Checklist conosceza PA" xfId="1"/>
    <cellStyle name="Percentuale" xfId="2" builtinId="5"/>
  </cellStyles>
  <dxfs count="7">
    <dxf>
      <fill>
        <patternFill>
          <bgColor rgb="FFFF0000"/>
        </patternFill>
      </fill>
    </dxf>
    <dxf>
      <font>
        <b/>
        <i val="0"/>
      </font>
      <fill>
        <patternFill>
          <bgColor theme="0" tint="-0.14996795556505021"/>
        </patternFill>
      </fill>
    </dxf>
    <dxf>
      <fill>
        <patternFill>
          <bgColor rgb="FFFF0000"/>
        </patternFill>
      </fill>
    </dxf>
    <dxf>
      <font>
        <b/>
        <i val="0"/>
      </font>
      <fill>
        <patternFill>
          <bgColor theme="0" tint="-0.14996795556505021"/>
        </patternFill>
      </fill>
    </dxf>
    <dxf>
      <font>
        <b/>
        <i val="0"/>
        <strike val="0"/>
        <color auto="1"/>
      </font>
      <fill>
        <patternFill>
          <bgColor rgb="FFFFFF00"/>
        </patternFill>
      </fill>
    </dxf>
    <dxf>
      <font>
        <b/>
        <i val="0"/>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0</xdr:col>
      <xdr:colOff>457200</xdr:colOff>
      <xdr:row>1</xdr:row>
      <xdr:rowOff>542925</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95275"/>
          <a:ext cx="457200" cy="438150"/>
        </a:xfrm>
        <a:prstGeom prst="rect">
          <a:avLst/>
        </a:prstGeom>
        <a:noFill/>
      </xdr:spPr>
    </xdr:pic>
    <xdr:clientData/>
  </xdr:twoCellAnchor>
  <xdr:twoCellAnchor editAs="oneCell">
    <xdr:from>
      <xdr:col>0</xdr:col>
      <xdr:colOff>609600</xdr:colOff>
      <xdr:row>1</xdr:row>
      <xdr:rowOff>133350</xdr:rowOff>
    </xdr:from>
    <xdr:to>
      <xdr:col>2</xdr:col>
      <xdr:colOff>19050</xdr:colOff>
      <xdr:row>1</xdr:row>
      <xdr:rowOff>495300</xdr:rowOff>
    </xdr:to>
    <xdr:pic>
      <xdr:nvPicPr>
        <xdr:cNvPr id="4"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609600" y="323850"/>
          <a:ext cx="1171575" cy="361950"/>
        </a:xfrm>
        <a:prstGeom prst="rect">
          <a:avLst/>
        </a:prstGeom>
        <a:noFill/>
      </xdr:spPr>
    </xdr:pic>
    <xdr:clientData/>
  </xdr:twoCellAnchor>
  <xdr:twoCellAnchor editAs="oneCell">
    <xdr:from>
      <xdr:col>3</xdr:col>
      <xdr:colOff>523875</xdr:colOff>
      <xdr:row>1</xdr:row>
      <xdr:rowOff>295275</xdr:rowOff>
    </xdr:from>
    <xdr:to>
      <xdr:col>4</xdr:col>
      <xdr:colOff>272222</xdr:colOff>
      <xdr:row>1</xdr:row>
      <xdr:rowOff>544980</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8391525" y="485775"/>
          <a:ext cx="357947" cy="249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571500</xdr:colOff>
      <xdr:row>0</xdr:row>
      <xdr:rowOff>180975</xdr:rowOff>
    </xdr:from>
    <xdr:to>
      <xdr:col>10</xdr:col>
      <xdr:colOff>319847</xdr:colOff>
      <xdr:row>2</xdr:row>
      <xdr:rowOff>11580</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7362825" y="180975"/>
          <a:ext cx="357947" cy="249705"/>
        </a:xfrm>
        <a:prstGeom prst="rect">
          <a:avLst/>
        </a:prstGeom>
        <a:noFill/>
      </xdr:spPr>
    </xdr:pic>
    <xdr:clientData/>
  </xdr:twoCellAnchor>
  <xdr:twoCellAnchor editAs="oneCell">
    <xdr:from>
      <xdr:col>0</xdr:col>
      <xdr:colOff>0</xdr:colOff>
      <xdr:row>0</xdr:row>
      <xdr:rowOff>95250</xdr:rowOff>
    </xdr:from>
    <xdr:to>
      <xdr:col>0</xdr:col>
      <xdr:colOff>457200</xdr:colOff>
      <xdr:row>2</xdr:row>
      <xdr:rowOff>114300</xdr:rowOff>
    </xdr:to>
    <xdr:pic>
      <xdr:nvPicPr>
        <xdr:cNvPr id="4"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95250"/>
          <a:ext cx="457200" cy="438150"/>
        </a:xfrm>
        <a:prstGeom prst="rect">
          <a:avLst/>
        </a:prstGeom>
        <a:noFill/>
      </xdr:spPr>
    </xdr:pic>
    <xdr:clientData/>
  </xdr:twoCellAnchor>
  <xdr:twoCellAnchor editAs="oneCell">
    <xdr:from>
      <xdr:col>0</xdr:col>
      <xdr:colOff>609600</xdr:colOff>
      <xdr:row>0</xdr:row>
      <xdr:rowOff>142875</xdr:rowOff>
    </xdr:from>
    <xdr:to>
      <xdr:col>1</xdr:col>
      <xdr:colOff>200025</xdr:colOff>
      <xdr:row>2</xdr:row>
      <xdr:rowOff>85725</xdr:rowOff>
    </xdr:to>
    <xdr:pic>
      <xdr:nvPicPr>
        <xdr:cNvPr id="5"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609600" y="142875"/>
          <a:ext cx="1171575" cy="3619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457200</xdr:colOff>
      <xdr:row>0</xdr:row>
      <xdr:rowOff>438150</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57200" cy="438150"/>
        </a:xfrm>
        <a:prstGeom prst="rect">
          <a:avLst/>
        </a:prstGeom>
        <a:noFill/>
      </xdr:spPr>
    </xdr:pic>
    <xdr:clientData/>
  </xdr:twoCellAnchor>
  <xdr:twoCellAnchor editAs="oneCell">
    <xdr:from>
      <xdr:col>1</xdr:col>
      <xdr:colOff>114300</xdr:colOff>
      <xdr:row>0</xdr:row>
      <xdr:rowOff>47625</xdr:rowOff>
    </xdr:from>
    <xdr:to>
      <xdr:col>2</xdr:col>
      <xdr:colOff>790575</xdr:colOff>
      <xdr:row>0</xdr:row>
      <xdr:rowOff>409575</xdr:rowOff>
    </xdr:to>
    <xdr:pic>
      <xdr:nvPicPr>
        <xdr:cNvPr id="4"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609600" y="47625"/>
          <a:ext cx="1171575" cy="361950"/>
        </a:xfrm>
        <a:prstGeom prst="rect">
          <a:avLst/>
        </a:prstGeom>
        <a:noFill/>
      </xdr:spPr>
    </xdr:pic>
    <xdr:clientData/>
  </xdr:twoCellAnchor>
  <xdr:twoCellAnchor editAs="oneCell">
    <xdr:from>
      <xdr:col>5</xdr:col>
      <xdr:colOff>0</xdr:colOff>
      <xdr:row>0</xdr:row>
      <xdr:rowOff>114300</xdr:rowOff>
    </xdr:from>
    <xdr:to>
      <xdr:col>5</xdr:col>
      <xdr:colOff>357947</xdr:colOff>
      <xdr:row>0</xdr:row>
      <xdr:rowOff>364005</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7762875" y="114300"/>
          <a:ext cx="357947" cy="2497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457200</xdr:colOff>
      <xdr:row>0</xdr:row>
      <xdr:rowOff>438150</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57200" cy="438150"/>
        </a:xfrm>
        <a:prstGeom prst="rect">
          <a:avLst/>
        </a:prstGeom>
        <a:noFill/>
      </xdr:spPr>
    </xdr:pic>
    <xdr:clientData/>
  </xdr:twoCellAnchor>
  <xdr:twoCellAnchor editAs="oneCell">
    <xdr:from>
      <xdr:col>1</xdr:col>
      <xdr:colOff>114300</xdr:colOff>
      <xdr:row>0</xdr:row>
      <xdr:rowOff>47625</xdr:rowOff>
    </xdr:from>
    <xdr:to>
      <xdr:col>2</xdr:col>
      <xdr:colOff>790575</xdr:colOff>
      <xdr:row>0</xdr:row>
      <xdr:rowOff>409575</xdr:rowOff>
    </xdr:to>
    <xdr:pic>
      <xdr:nvPicPr>
        <xdr:cNvPr id="4"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609600" y="47625"/>
          <a:ext cx="1171575" cy="361950"/>
        </a:xfrm>
        <a:prstGeom prst="rect">
          <a:avLst/>
        </a:prstGeom>
        <a:noFill/>
      </xdr:spPr>
    </xdr:pic>
    <xdr:clientData/>
  </xdr:twoCellAnchor>
  <xdr:twoCellAnchor editAs="oneCell">
    <xdr:from>
      <xdr:col>5</xdr:col>
      <xdr:colOff>38100</xdr:colOff>
      <xdr:row>0</xdr:row>
      <xdr:rowOff>123825</xdr:rowOff>
    </xdr:from>
    <xdr:to>
      <xdr:col>5</xdr:col>
      <xdr:colOff>396047</xdr:colOff>
      <xdr:row>0</xdr:row>
      <xdr:rowOff>373530</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7800975" y="123825"/>
          <a:ext cx="357947" cy="249705"/>
        </a:xfrm>
        <a:prstGeom prst="rect">
          <a:avLst/>
        </a:prstGeom>
        <a:noFill/>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7"/>
  <sheetViews>
    <sheetView showGridLines="0" tabSelected="1" workbookViewId="0">
      <pane ySplit="3" topLeftCell="A4" activePane="bottomLeft" state="frozen"/>
      <selection pane="bottomLeft" activeCell="A9" sqref="A9:C9"/>
    </sheetView>
  </sheetViews>
  <sheetFormatPr defaultRowHeight="15" x14ac:dyDescent="0.25"/>
  <cols>
    <col min="1" max="1" width="22.28515625" bestFit="1" customWidth="1"/>
    <col min="2" max="2" width="4.140625" customWidth="1"/>
    <col min="3" max="3" width="91.5703125" customWidth="1"/>
  </cols>
  <sheetData>
    <row r="2" spans="1:4" ht="66.75" x14ac:dyDescent="0.25">
      <c r="B2" s="9"/>
      <c r="C2" s="80" t="s">
        <v>403</v>
      </c>
      <c r="D2" s="18" t="s">
        <v>402</v>
      </c>
    </row>
    <row r="3" spans="1:4" ht="12.75" customHeight="1" x14ac:dyDescent="0.25"/>
    <row r="4" spans="1:4" ht="11.25" customHeight="1" x14ac:dyDescent="0.25">
      <c r="A4" s="9"/>
    </row>
    <row r="5" spans="1:4" ht="34.5" customHeight="1" x14ac:dyDescent="0.25">
      <c r="A5" s="86" t="s">
        <v>399</v>
      </c>
      <c r="B5" s="86"/>
      <c r="C5" s="86"/>
    </row>
    <row r="6" spans="1:4" ht="58.5" customHeight="1" x14ac:dyDescent="0.25">
      <c r="A6" s="86" t="s">
        <v>400</v>
      </c>
      <c r="B6" s="86"/>
      <c r="C6" s="86"/>
    </row>
    <row r="7" spans="1:4" ht="19.5" customHeight="1" x14ac:dyDescent="0.25">
      <c r="A7" s="89" t="s">
        <v>404</v>
      </c>
      <c r="B7" s="89"/>
      <c r="C7" s="89"/>
    </row>
    <row r="8" spans="1:4" ht="51.75" customHeight="1" x14ac:dyDescent="0.25">
      <c r="A8" s="86" t="s">
        <v>405</v>
      </c>
      <c r="B8" s="86"/>
      <c r="C8" s="86"/>
    </row>
    <row r="9" spans="1:4" ht="22.5" customHeight="1" x14ac:dyDescent="0.25">
      <c r="A9" s="87" t="s">
        <v>406</v>
      </c>
      <c r="B9" s="87"/>
      <c r="C9" s="87"/>
    </row>
    <row r="10" spans="1:4" ht="62.25" customHeight="1" x14ac:dyDescent="0.25">
      <c r="A10" s="86" t="s">
        <v>401</v>
      </c>
      <c r="B10" s="86"/>
      <c r="C10" s="86"/>
    </row>
    <row r="11" spans="1:4" x14ac:dyDescent="0.25">
      <c r="A11" s="81"/>
      <c r="B11" s="35"/>
      <c r="C11" s="35"/>
    </row>
    <row r="12" spans="1:4" x14ac:dyDescent="0.25">
      <c r="A12" s="89" t="s">
        <v>346</v>
      </c>
      <c r="B12" s="89"/>
      <c r="C12" s="89"/>
    </row>
    <row r="13" spans="1:4" ht="12" customHeight="1" x14ac:dyDescent="0.25">
      <c r="A13" s="35"/>
      <c r="B13" s="35"/>
      <c r="C13" s="35"/>
    </row>
    <row r="14" spans="1:4" x14ac:dyDescent="0.25">
      <c r="A14" s="9" t="s">
        <v>347</v>
      </c>
      <c r="C14" t="s">
        <v>336</v>
      </c>
    </row>
    <row r="15" spans="1:4" x14ac:dyDescent="0.25">
      <c r="A15" s="9" t="s">
        <v>337</v>
      </c>
      <c r="C15" t="s">
        <v>338</v>
      </c>
    </row>
    <row r="16" spans="1:4" x14ac:dyDescent="0.25">
      <c r="A16" s="9" t="s">
        <v>339</v>
      </c>
      <c r="C16" t="s">
        <v>340</v>
      </c>
    </row>
    <row r="17" spans="1:3" ht="10.5" customHeight="1" x14ac:dyDescent="0.25">
      <c r="A17" s="9"/>
    </row>
    <row r="18" spans="1:3" ht="46.5" customHeight="1" x14ac:dyDescent="0.25">
      <c r="A18" s="86" t="s">
        <v>348</v>
      </c>
      <c r="B18" s="86"/>
      <c r="C18" s="86"/>
    </row>
    <row r="19" spans="1:3" ht="13.5" customHeight="1" x14ac:dyDescent="0.25">
      <c r="A19" s="88" t="s">
        <v>345</v>
      </c>
      <c r="B19" s="88"/>
      <c r="C19" s="88"/>
    </row>
    <row r="20" spans="1:3" ht="10.5" customHeight="1" thickBot="1" x14ac:dyDescent="0.3"/>
    <row r="21" spans="1:3" x14ac:dyDescent="0.25">
      <c r="A21" s="36" t="s">
        <v>14</v>
      </c>
      <c r="B21" s="37"/>
      <c r="C21" s="38" t="s">
        <v>395</v>
      </c>
    </row>
    <row r="22" spans="1:3" x14ac:dyDescent="0.25">
      <c r="A22" s="39"/>
      <c r="B22" s="40"/>
      <c r="C22" s="41"/>
    </row>
    <row r="23" spans="1:3" x14ac:dyDescent="0.25">
      <c r="A23" s="39" t="s">
        <v>4</v>
      </c>
      <c r="B23" s="40"/>
      <c r="C23" s="41" t="s">
        <v>398</v>
      </c>
    </row>
    <row r="24" spans="1:3" x14ac:dyDescent="0.25">
      <c r="A24" s="39"/>
      <c r="B24" s="40"/>
      <c r="C24" s="41"/>
    </row>
    <row r="25" spans="1:3" ht="26.25" x14ac:dyDescent="0.25">
      <c r="A25" s="39" t="s">
        <v>15</v>
      </c>
      <c r="B25" s="40"/>
      <c r="C25" s="41" t="s">
        <v>11</v>
      </c>
    </row>
    <row r="26" spans="1:3" x14ac:dyDescent="0.25">
      <c r="A26" s="39"/>
      <c r="B26" s="40"/>
      <c r="C26" s="41"/>
    </row>
    <row r="27" spans="1:3" ht="26.25" x14ac:dyDescent="0.25">
      <c r="A27" s="39" t="s">
        <v>16</v>
      </c>
      <c r="B27" s="40"/>
      <c r="C27" s="41" t="s">
        <v>396</v>
      </c>
    </row>
    <row r="28" spans="1:3" ht="16.5" customHeight="1" x14ac:dyDescent="0.25">
      <c r="A28" s="39"/>
      <c r="B28" s="40"/>
      <c r="C28" s="41" t="s">
        <v>341</v>
      </c>
    </row>
    <row r="29" spans="1:3" ht="16.5" customHeight="1" x14ac:dyDescent="0.25">
      <c r="A29" s="39"/>
      <c r="B29" s="40"/>
      <c r="C29" s="41"/>
    </row>
    <row r="30" spans="1:3" ht="26.25" x14ac:dyDescent="0.25">
      <c r="A30" s="39" t="s">
        <v>17</v>
      </c>
      <c r="B30" s="40"/>
      <c r="C30" s="41" t="s">
        <v>397</v>
      </c>
    </row>
    <row r="31" spans="1:3" x14ac:dyDescent="0.25">
      <c r="A31" s="39"/>
      <c r="B31" s="40"/>
      <c r="C31" s="41" t="s">
        <v>12</v>
      </c>
    </row>
    <row r="32" spans="1:3" x14ac:dyDescent="0.25">
      <c r="A32" s="39"/>
      <c r="B32" s="40"/>
      <c r="C32" s="41"/>
    </row>
    <row r="33" spans="1:3" x14ac:dyDescent="0.25">
      <c r="A33" s="39" t="s">
        <v>18</v>
      </c>
      <c r="B33" s="40"/>
      <c r="C33" s="41" t="s">
        <v>342</v>
      </c>
    </row>
    <row r="34" spans="1:3" x14ac:dyDescent="0.25">
      <c r="A34" s="39"/>
      <c r="B34" s="40"/>
      <c r="C34" s="41" t="s">
        <v>13</v>
      </c>
    </row>
    <row r="35" spans="1:3" x14ac:dyDescent="0.25">
      <c r="A35" s="39"/>
      <c r="B35" s="40"/>
      <c r="C35" s="41"/>
    </row>
    <row r="36" spans="1:3" ht="15.75" customHeight="1" x14ac:dyDescent="0.25">
      <c r="A36" s="39" t="s">
        <v>19</v>
      </c>
      <c r="B36" s="40"/>
      <c r="C36" s="41" t="s">
        <v>343</v>
      </c>
    </row>
    <row r="37" spans="1:3" ht="27" thickBot="1" x14ac:dyDescent="0.3">
      <c r="A37" s="42"/>
      <c r="B37" s="43"/>
      <c r="C37" s="44" t="s">
        <v>344</v>
      </c>
    </row>
  </sheetData>
  <sheetProtection password="DC67" sheet="1" objects="1" scenarios="1"/>
  <mergeCells count="9">
    <mergeCell ref="A19:C19"/>
    <mergeCell ref="A8:C8"/>
    <mergeCell ref="A7:C7"/>
    <mergeCell ref="A12:C12"/>
    <mergeCell ref="A5:C5"/>
    <mergeCell ref="A6:C6"/>
    <mergeCell ref="A10:C10"/>
    <mergeCell ref="A9:C9"/>
    <mergeCell ref="A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showGridLines="0" workbookViewId="0">
      <pane ySplit="4" topLeftCell="A5" activePane="bottomLeft" state="frozen"/>
      <selection activeCell="C23" sqref="C23"/>
      <selection pane="bottomLeft" activeCell="B15" sqref="B15:C15"/>
    </sheetView>
  </sheetViews>
  <sheetFormatPr defaultRowHeight="15" x14ac:dyDescent="0.25"/>
  <cols>
    <col min="1" max="1" width="23.7109375" customWidth="1"/>
    <col min="2" max="2" width="12.85546875" customWidth="1"/>
    <col min="3" max="3" width="11.7109375" customWidth="1"/>
    <col min="6" max="6" width="7.85546875" customWidth="1"/>
    <col min="11" max="11" width="9.7109375" bestFit="1" customWidth="1"/>
    <col min="12" max="12" width="4.5703125" customWidth="1"/>
    <col min="13" max="30" width="9.140625" style="10"/>
    <col min="31" max="32" width="9.140625" style="61"/>
    <col min="33" max="34" width="9.140625" style="55"/>
  </cols>
  <sheetData>
    <row r="1" spans="1:29" x14ac:dyDescent="0.25">
      <c r="O1" s="10" t="s">
        <v>318</v>
      </c>
      <c r="R1" s="10" t="s">
        <v>381</v>
      </c>
      <c r="T1" s="10" t="s">
        <v>382</v>
      </c>
      <c r="V1" s="10" t="s">
        <v>368</v>
      </c>
      <c r="X1" s="10" t="s">
        <v>370</v>
      </c>
      <c r="Z1" s="10" t="s">
        <v>394</v>
      </c>
      <c r="AB1" s="10" t="s">
        <v>373</v>
      </c>
    </row>
    <row r="2" spans="1:29" ht="18" x14ac:dyDescent="0.25">
      <c r="B2" s="95" t="s">
        <v>270</v>
      </c>
      <c r="C2" s="95"/>
      <c r="D2" s="95"/>
      <c r="E2" s="95"/>
      <c r="F2" s="95"/>
      <c r="G2" s="95"/>
      <c r="H2" s="95"/>
      <c r="I2" s="95"/>
      <c r="J2" s="18" t="s">
        <v>360</v>
      </c>
      <c r="O2" s="10" t="s">
        <v>366</v>
      </c>
      <c r="P2" s="10">
        <v>1</v>
      </c>
      <c r="Q2" s="10" t="s">
        <v>21</v>
      </c>
      <c r="R2" s="10" t="s">
        <v>274</v>
      </c>
      <c r="S2" s="10">
        <v>1</v>
      </c>
      <c r="T2" s="10" t="s">
        <v>272</v>
      </c>
      <c r="U2" s="10">
        <v>1</v>
      </c>
      <c r="V2" s="77" t="s">
        <v>296</v>
      </c>
      <c r="W2" s="10">
        <v>1</v>
      </c>
      <c r="X2" s="77" t="s">
        <v>371</v>
      </c>
      <c r="Y2" s="10">
        <v>1</v>
      </c>
      <c r="Z2" s="77" t="s">
        <v>371</v>
      </c>
      <c r="AA2" s="10">
        <v>1</v>
      </c>
      <c r="AB2" s="77" t="s">
        <v>374</v>
      </c>
      <c r="AC2" s="10">
        <v>1</v>
      </c>
    </row>
    <row r="3" spans="1:29" x14ac:dyDescent="0.25">
      <c r="O3" s="10" t="s">
        <v>300</v>
      </c>
      <c r="P3" s="10">
        <v>2</v>
      </c>
      <c r="Q3" s="10" t="s">
        <v>22</v>
      </c>
      <c r="R3" s="10" t="s">
        <v>287</v>
      </c>
      <c r="S3" s="10">
        <v>2</v>
      </c>
      <c r="T3" s="10" t="s">
        <v>289</v>
      </c>
      <c r="U3" s="10">
        <v>2</v>
      </c>
      <c r="V3" s="10" t="s">
        <v>297</v>
      </c>
      <c r="W3" s="10">
        <v>2</v>
      </c>
      <c r="X3" s="78" t="s">
        <v>386</v>
      </c>
      <c r="Y3" s="10">
        <v>2</v>
      </c>
      <c r="Z3" s="78" t="s">
        <v>386</v>
      </c>
      <c r="AA3" s="10">
        <v>2</v>
      </c>
      <c r="AB3" s="77" t="s">
        <v>375</v>
      </c>
      <c r="AC3" s="10">
        <v>2</v>
      </c>
    </row>
    <row r="4" spans="1:29" x14ac:dyDescent="0.25">
      <c r="B4" t="s">
        <v>317</v>
      </c>
      <c r="O4" s="10" t="s">
        <v>301</v>
      </c>
      <c r="P4" s="10">
        <v>3</v>
      </c>
      <c r="Q4" s="10" t="s">
        <v>273</v>
      </c>
      <c r="R4" s="10" t="s">
        <v>288</v>
      </c>
      <c r="S4" s="10">
        <v>3</v>
      </c>
      <c r="T4" s="10" t="s">
        <v>290</v>
      </c>
      <c r="U4" s="10">
        <v>3</v>
      </c>
      <c r="V4" s="10" t="s">
        <v>298</v>
      </c>
      <c r="W4" s="10">
        <v>3</v>
      </c>
      <c r="X4" s="77" t="s">
        <v>372</v>
      </c>
      <c r="Y4" s="10">
        <v>3</v>
      </c>
      <c r="Z4" s="77" t="s">
        <v>372</v>
      </c>
      <c r="AA4" s="10">
        <v>3</v>
      </c>
      <c r="AB4" s="77" t="s">
        <v>376</v>
      </c>
      <c r="AC4" s="10">
        <v>3</v>
      </c>
    </row>
    <row r="5" spans="1:29" x14ac:dyDescent="0.25">
      <c r="A5" s="21"/>
      <c r="B5" s="22"/>
      <c r="C5" s="22"/>
      <c r="D5" s="22"/>
      <c r="E5" s="22"/>
      <c r="F5" s="22"/>
      <c r="G5" s="22"/>
      <c r="H5" s="22"/>
      <c r="I5" s="22"/>
      <c r="J5" s="22"/>
      <c r="K5" s="22"/>
      <c r="L5" s="51"/>
      <c r="O5" s="10" t="s">
        <v>302</v>
      </c>
      <c r="P5" s="10">
        <v>4</v>
      </c>
      <c r="Q5" s="10" t="s">
        <v>272</v>
      </c>
      <c r="R5" s="10" t="s">
        <v>284</v>
      </c>
      <c r="S5" s="10">
        <v>4</v>
      </c>
      <c r="T5" s="10" t="s">
        <v>22</v>
      </c>
      <c r="U5" s="10">
        <v>4</v>
      </c>
      <c r="V5" s="10" t="s">
        <v>384</v>
      </c>
      <c r="W5" s="10">
        <v>4</v>
      </c>
      <c r="X5" s="10" t="s">
        <v>392</v>
      </c>
      <c r="Y5" s="10">
        <v>4</v>
      </c>
      <c r="Z5" s="10" t="s">
        <v>392</v>
      </c>
      <c r="AA5" s="10">
        <v>4</v>
      </c>
      <c r="AB5" s="77" t="s">
        <v>377</v>
      </c>
      <c r="AC5" s="10">
        <v>4</v>
      </c>
    </row>
    <row r="6" spans="1:29" x14ac:dyDescent="0.25">
      <c r="A6" s="23" t="s">
        <v>41</v>
      </c>
      <c r="B6" s="99"/>
      <c r="C6" s="99"/>
      <c r="D6" s="99"/>
      <c r="E6" s="99"/>
      <c r="F6" s="99"/>
      <c r="G6" s="19"/>
      <c r="H6" s="19"/>
      <c r="I6" s="19"/>
      <c r="J6" s="19"/>
      <c r="K6" s="19" t="str">
        <f>IF(B6="","compilare")</f>
        <v>compilare</v>
      </c>
      <c r="L6" s="51"/>
      <c r="O6" s="10" t="s">
        <v>303</v>
      </c>
      <c r="P6" s="10">
        <v>5</v>
      </c>
      <c r="R6" s="10" t="s">
        <v>285</v>
      </c>
      <c r="S6" s="10">
        <v>5</v>
      </c>
      <c r="T6" s="10" t="s">
        <v>291</v>
      </c>
      <c r="U6" s="10">
        <v>5</v>
      </c>
      <c r="V6" s="10" t="s">
        <v>385</v>
      </c>
      <c r="W6" s="10">
        <v>5</v>
      </c>
      <c r="X6" s="10" t="s">
        <v>393</v>
      </c>
      <c r="Y6" s="10">
        <v>5</v>
      </c>
      <c r="Z6" s="10" t="s">
        <v>393</v>
      </c>
      <c r="AA6" s="10">
        <v>5</v>
      </c>
      <c r="AB6" s="77" t="s">
        <v>378</v>
      </c>
      <c r="AC6" s="10">
        <v>5</v>
      </c>
    </row>
    <row r="7" spans="1:29" x14ac:dyDescent="0.25">
      <c r="A7" s="23" t="s">
        <v>42</v>
      </c>
      <c r="B7" s="99"/>
      <c r="C7" s="99"/>
      <c r="D7" s="99"/>
      <c r="E7" s="99"/>
      <c r="F7" s="99"/>
      <c r="G7" s="19"/>
      <c r="H7" s="19"/>
      <c r="I7" s="19"/>
      <c r="J7" s="19"/>
      <c r="K7" s="19" t="str">
        <f>IF(B7="","compilare")</f>
        <v>compilare</v>
      </c>
      <c r="L7" s="51"/>
      <c r="O7" s="10" t="s">
        <v>304</v>
      </c>
      <c r="P7" s="10">
        <v>6</v>
      </c>
      <c r="R7" s="10" t="s">
        <v>286</v>
      </c>
      <c r="S7" s="10">
        <v>6</v>
      </c>
      <c r="T7" s="10" t="s">
        <v>292</v>
      </c>
      <c r="U7" s="10">
        <v>6</v>
      </c>
    </row>
    <row r="8" spans="1:29" x14ac:dyDescent="0.25">
      <c r="A8" s="23"/>
      <c r="B8" s="22"/>
      <c r="C8" s="22"/>
      <c r="D8" s="22"/>
      <c r="E8" s="22"/>
      <c r="F8" s="22"/>
      <c r="G8" s="19"/>
      <c r="H8" s="19"/>
      <c r="I8" s="19"/>
      <c r="J8" s="19"/>
      <c r="K8" s="19"/>
      <c r="L8" s="51"/>
      <c r="O8" s="10" t="s">
        <v>305</v>
      </c>
      <c r="P8" s="10">
        <v>7</v>
      </c>
      <c r="R8" s="10" t="s">
        <v>280</v>
      </c>
      <c r="S8" s="10">
        <v>7</v>
      </c>
      <c r="T8" s="10" t="s">
        <v>293</v>
      </c>
      <c r="U8" s="10">
        <v>7</v>
      </c>
    </row>
    <row r="9" spans="1:29" ht="30" customHeight="1" x14ac:dyDescent="0.25">
      <c r="A9" s="23" t="s">
        <v>20</v>
      </c>
      <c r="B9" s="92"/>
      <c r="C9" s="93"/>
      <c r="D9" s="93"/>
      <c r="E9" s="93"/>
      <c r="F9" s="94"/>
      <c r="G9" s="20" t="s">
        <v>308</v>
      </c>
      <c r="H9" s="101"/>
      <c r="I9" s="102"/>
      <c r="J9" s="103"/>
      <c r="K9" s="75" t="str">
        <f>IF(OR(B9="",H9=""),"compilare","")</f>
        <v>compilare</v>
      </c>
      <c r="L9" s="52" t="e">
        <f>VLOOKUP(H9,O2:P10,2,0)</f>
        <v>#N/A</v>
      </c>
      <c r="O9" s="10" t="s">
        <v>306</v>
      </c>
      <c r="P9" s="10">
        <v>8</v>
      </c>
      <c r="R9" s="10" t="s">
        <v>279</v>
      </c>
      <c r="S9" s="10">
        <v>8</v>
      </c>
    </row>
    <row r="10" spans="1:29" ht="10.5" customHeight="1" x14ac:dyDescent="0.25">
      <c r="A10" s="23"/>
      <c r="B10" s="19"/>
      <c r="C10" s="19"/>
      <c r="D10" s="19"/>
      <c r="E10" s="19"/>
      <c r="F10" s="19"/>
      <c r="G10" s="19"/>
      <c r="H10" s="19"/>
      <c r="I10" s="19"/>
      <c r="J10" s="19"/>
      <c r="K10" s="19"/>
      <c r="L10" s="51"/>
      <c r="O10" s="10" t="s">
        <v>307</v>
      </c>
      <c r="P10" s="10">
        <v>9</v>
      </c>
      <c r="R10" s="10" t="s">
        <v>278</v>
      </c>
      <c r="S10" s="10">
        <v>9</v>
      </c>
    </row>
    <row r="11" spans="1:29" ht="30" customHeight="1" x14ac:dyDescent="0.25">
      <c r="A11" s="23" t="s">
        <v>271</v>
      </c>
      <c r="B11" s="96"/>
      <c r="C11" s="97"/>
      <c r="D11" s="97"/>
      <c r="E11" s="97"/>
      <c r="F11" s="97"/>
      <c r="G11" s="97"/>
      <c r="H11" s="98"/>
      <c r="I11" s="50" t="e">
        <f>VLOOKUP(B11,R2:S16,2,0)</f>
        <v>#N/A</v>
      </c>
      <c r="J11" s="72"/>
      <c r="K11" s="76" t="str">
        <f>IF(B11="","compilare","")</f>
        <v>compilare</v>
      </c>
      <c r="L11" s="51"/>
      <c r="R11" s="10" t="s">
        <v>277</v>
      </c>
      <c r="S11" s="10">
        <v>10</v>
      </c>
    </row>
    <row r="12" spans="1:29" ht="10.5" customHeight="1" x14ac:dyDescent="0.25">
      <c r="A12" s="23"/>
      <c r="B12" s="19"/>
      <c r="C12" s="19"/>
      <c r="D12" s="19"/>
      <c r="E12" s="19"/>
      <c r="F12" s="19"/>
      <c r="G12" s="19"/>
      <c r="H12" s="19"/>
      <c r="I12" s="54"/>
      <c r="J12" s="54"/>
      <c r="K12" s="19"/>
      <c r="L12" s="51"/>
      <c r="R12" s="10" t="s">
        <v>275</v>
      </c>
      <c r="S12" s="10">
        <v>11</v>
      </c>
    </row>
    <row r="13" spans="1:29" ht="15.75" customHeight="1" x14ac:dyDescent="0.25">
      <c r="A13" s="23" t="s">
        <v>268</v>
      </c>
      <c r="B13" s="90"/>
      <c r="C13" s="100"/>
      <c r="D13" s="100"/>
      <c r="E13" s="100"/>
      <c r="F13" s="100"/>
      <c r="G13" s="100"/>
      <c r="H13" s="91"/>
      <c r="I13" s="54" t="e">
        <f>VLOOKUP(B13,T2:U8,2,0)</f>
        <v>#N/A</v>
      </c>
      <c r="J13" s="54"/>
      <c r="K13" s="76" t="str">
        <f>IF(B13="","compilare","")</f>
        <v>compilare</v>
      </c>
      <c r="L13" s="51"/>
      <c r="R13" s="10" t="s">
        <v>276</v>
      </c>
      <c r="S13" s="10">
        <v>12</v>
      </c>
    </row>
    <row r="14" spans="1:29" ht="9" customHeight="1" x14ac:dyDescent="0.25">
      <c r="A14" s="23"/>
      <c r="B14" s="19"/>
      <c r="C14" s="19"/>
      <c r="D14" s="24"/>
      <c r="E14" s="24"/>
      <c r="F14" s="19"/>
      <c r="G14" s="19"/>
      <c r="H14" s="19"/>
      <c r="I14" s="54"/>
      <c r="J14" s="54"/>
      <c r="K14" s="19"/>
      <c r="L14" s="51"/>
      <c r="R14" s="10" t="s">
        <v>282</v>
      </c>
      <c r="S14" s="10">
        <v>13</v>
      </c>
    </row>
    <row r="15" spans="1:29" ht="15" customHeight="1" x14ac:dyDescent="0.25">
      <c r="A15" s="23" t="s">
        <v>269</v>
      </c>
      <c r="B15" s="90"/>
      <c r="C15" s="91"/>
      <c r="D15" s="24"/>
      <c r="E15" s="24"/>
      <c r="F15" s="19"/>
      <c r="G15" s="19"/>
      <c r="H15" s="19"/>
      <c r="I15" s="54"/>
      <c r="J15" s="54"/>
      <c r="K15" s="76" t="str">
        <f>IF(B15="","compilare","")</f>
        <v>compilare</v>
      </c>
      <c r="L15" s="51"/>
      <c r="O15" s="10" t="s">
        <v>367</v>
      </c>
      <c r="R15" s="10" t="s">
        <v>283</v>
      </c>
      <c r="S15" s="10">
        <v>14</v>
      </c>
    </row>
    <row r="16" spans="1:29" ht="15" customHeight="1" x14ac:dyDescent="0.25">
      <c r="A16" s="23"/>
      <c r="B16" s="24"/>
      <c r="C16" s="19"/>
      <c r="D16" s="24"/>
      <c r="E16" s="24"/>
      <c r="F16" s="19"/>
      <c r="G16" s="19"/>
      <c r="H16" s="19"/>
      <c r="I16" s="54"/>
      <c r="J16" s="54"/>
      <c r="K16" s="19"/>
      <c r="L16" s="51"/>
      <c r="O16" s="10" t="s">
        <v>387</v>
      </c>
      <c r="P16" s="77">
        <v>1</v>
      </c>
      <c r="R16" s="10" t="s">
        <v>281</v>
      </c>
      <c r="S16" s="10">
        <v>15</v>
      </c>
    </row>
    <row r="17" spans="1:16" x14ac:dyDescent="0.25">
      <c r="A17" s="25" t="s">
        <v>294</v>
      </c>
      <c r="B17" s="19"/>
      <c r="C17" s="19"/>
      <c r="D17" s="19"/>
      <c r="E17" s="19"/>
      <c r="F17" s="26"/>
      <c r="G17" s="19"/>
      <c r="H17" s="19"/>
      <c r="I17" s="73"/>
      <c r="J17" s="54"/>
      <c r="K17" s="19"/>
      <c r="L17" s="51"/>
      <c r="O17" s="77" t="s">
        <v>369</v>
      </c>
      <c r="P17" s="77">
        <v>2</v>
      </c>
    </row>
    <row r="18" spans="1:16" ht="9" customHeight="1" x14ac:dyDescent="0.25">
      <c r="A18" s="27"/>
      <c r="B18" s="19"/>
      <c r="C18" s="19"/>
      <c r="D18" s="24"/>
      <c r="E18" s="24"/>
      <c r="F18" s="19"/>
      <c r="G18" s="19"/>
      <c r="H18" s="19"/>
      <c r="I18" s="54"/>
      <c r="J18" s="54"/>
      <c r="K18" s="19"/>
      <c r="L18" s="51"/>
      <c r="O18" s="77" t="s">
        <v>309</v>
      </c>
      <c r="P18" s="77">
        <v>3</v>
      </c>
    </row>
    <row r="19" spans="1:16" ht="15" customHeight="1" x14ac:dyDescent="0.25">
      <c r="A19" s="19" t="s">
        <v>23</v>
      </c>
      <c r="B19" s="19"/>
      <c r="C19" s="19"/>
      <c r="D19" s="11"/>
      <c r="E19" s="24"/>
      <c r="F19" s="19" t="str">
        <f>IF(D19="","compilare","")</f>
        <v>compilare</v>
      </c>
      <c r="G19" s="19"/>
      <c r="H19" s="19"/>
      <c r="I19" s="54"/>
      <c r="J19" s="54"/>
      <c r="K19" s="19"/>
      <c r="L19" s="51"/>
      <c r="O19" s="77" t="s">
        <v>310</v>
      </c>
      <c r="P19" s="77">
        <v>4</v>
      </c>
    </row>
    <row r="20" spans="1:16" ht="9" customHeight="1" x14ac:dyDescent="0.25">
      <c r="A20" s="27"/>
      <c r="B20" s="19"/>
      <c r="C20" s="19"/>
      <c r="D20" s="24"/>
      <c r="E20" s="24"/>
      <c r="F20" s="19"/>
      <c r="G20" s="19"/>
      <c r="H20" s="19"/>
      <c r="I20" s="54"/>
      <c r="J20" s="54"/>
      <c r="K20" s="19"/>
      <c r="L20" s="51"/>
      <c r="O20" s="77" t="s">
        <v>311</v>
      </c>
      <c r="P20" s="77">
        <v>5</v>
      </c>
    </row>
    <row r="21" spans="1:16" x14ac:dyDescent="0.25">
      <c r="A21" s="23" t="s">
        <v>299</v>
      </c>
      <c r="B21" s="19"/>
      <c r="C21" s="19"/>
      <c r="D21" s="34"/>
      <c r="E21" s="24"/>
      <c r="F21" s="19" t="str">
        <f>IF(D21="","compilare","")</f>
        <v>compilare</v>
      </c>
      <c r="G21" s="19"/>
      <c r="H21" s="19"/>
      <c r="I21" s="10" t="str">
        <f>IF(ISNA(VLOOKUP(D21,V2:W6,2,0)),"",VLOOKUP(D21,V2:W6,2,0))</f>
        <v/>
      </c>
      <c r="J21" s="54"/>
      <c r="K21" s="19"/>
      <c r="L21" s="51"/>
      <c r="O21" s="10" t="s">
        <v>383</v>
      </c>
      <c r="P21" s="10">
        <v>6</v>
      </c>
    </row>
    <row r="22" spans="1:16" x14ac:dyDescent="0.25">
      <c r="A22" s="23" t="s">
        <v>295</v>
      </c>
      <c r="B22" s="19"/>
      <c r="C22" s="19"/>
      <c r="D22" s="12"/>
      <c r="E22" s="19" t="s">
        <v>380</v>
      </c>
      <c r="F22" s="19" t="str">
        <f>IF(D22="","compilare","")</f>
        <v>compilare</v>
      </c>
      <c r="G22" s="19"/>
      <c r="H22" s="19"/>
      <c r="I22" s="54" t="str">
        <f>IF(ISNA(VLOOKUP(D22,O16:P21,2,0)),"",VLOOKUP(D22,O16:P21,2,0))</f>
        <v/>
      </c>
      <c r="J22" s="54"/>
      <c r="K22" s="19"/>
      <c r="L22" s="51"/>
    </row>
    <row r="23" spans="1:16" x14ac:dyDescent="0.25">
      <c r="A23" s="23"/>
      <c r="B23" s="19"/>
      <c r="C23" s="19"/>
      <c r="D23" s="19"/>
      <c r="E23" s="19"/>
      <c r="F23" s="19"/>
      <c r="G23" s="19"/>
      <c r="H23" s="19"/>
      <c r="I23" s="54"/>
      <c r="J23" s="54"/>
      <c r="K23" s="19"/>
      <c r="L23" s="51"/>
    </row>
    <row r="24" spans="1:16" x14ac:dyDescent="0.25">
      <c r="A24" s="28"/>
      <c r="B24" s="29"/>
      <c r="C24" s="29"/>
      <c r="D24" s="29"/>
      <c r="E24" s="29"/>
      <c r="F24" s="29"/>
      <c r="G24" s="29"/>
      <c r="H24" s="29"/>
      <c r="I24" s="58"/>
      <c r="J24" s="58"/>
      <c r="K24" s="29"/>
      <c r="L24" s="51"/>
    </row>
    <row r="25" spans="1:16" x14ac:dyDescent="0.25">
      <c r="A25" s="21"/>
      <c r="B25" s="22"/>
      <c r="C25" s="22"/>
      <c r="D25" s="22"/>
      <c r="E25" s="22"/>
      <c r="F25" s="22"/>
      <c r="G25" s="22"/>
      <c r="H25" s="22"/>
      <c r="I25" s="59"/>
      <c r="J25" s="59"/>
      <c r="K25" s="22"/>
      <c r="L25" s="51"/>
    </row>
    <row r="26" spans="1:16" x14ac:dyDescent="0.25">
      <c r="A26" s="25" t="s">
        <v>312</v>
      </c>
      <c r="B26" s="30"/>
      <c r="C26" s="31" t="s">
        <v>313</v>
      </c>
      <c r="D26" s="74"/>
      <c r="E26" s="32"/>
      <c r="F26" s="19" t="str">
        <f>IF(D26="","compilare","")</f>
        <v>compilare</v>
      </c>
      <c r="G26" s="19"/>
      <c r="H26" s="19"/>
      <c r="I26" s="54"/>
      <c r="J26" s="54"/>
      <c r="K26" s="19"/>
      <c r="L26" s="51"/>
    </row>
    <row r="27" spans="1:16" x14ac:dyDescent="0.25">
      <c r="A27" s="25" t="s">
        <v>379</v>
      </c>
      <c r="B27" s="19"/>
      <c r="C27" s="19"/>
      <c r="D27" s="19"/>
      <c r="E27" s="19"/>
      <c r="F27" s="19"/>
      <c r="G27" s="19"/>
      <c r="H27" s="19"/>
      <c r="I27" s="54"/>
      <c r="J27" s="54"/>
      <c r="K27" s="19"/>
      <c r="L27" s="51"/>
    </row>
    <row r="28" spans="1:16" x14ac:dyDescent="0.25">
      <c r="A28" s="57"/>
      <c r="B28" s="19"/>
      <c r="C28" s="19"/>
      <c r="D28" s="19"/>
      <c r="E28" s="19"/>
      <c r="F28" s="19"/>
      <c r="G28" s="19"/>
      <c r="H28" s="19"/>
      <c r="I28" s="54"/>
      <c r="J28" s="54"/>
      <c r="K28" s="19"/>
      <c r="L28" s="51"/>
    </row>
    <row r="29" spans="1:16" x14ac:dyDescent="0.25">
      <c r="A29" s="23" t="s">
        <v>315</v>
      </c>
      <c r="B29" s="19"/>
      <c r="C29" s="19"/>
      <c r="D29" s="34"/>
      <c r="E29" s="19"/>
      <c r="F29" s="19" t="str">
        <f>IF(D29="","compilare","")</f>
        <v>compilare</v>
      </c>
      <c r="G29" s="19"/>
      <c r="H29" s="19"/>
      <c r="I29" s="54" t="str">
        <f>IF(ISNA(VLOOKUP(D29,$X$2:$Y$6,2,0)),"",VLOOKUP(D29,$X$2:$Y$6,2,0))</f>
        <v/>
      </c>
      <c r="J29" s="54"/>
      <c r="K29" s="19"/>
      <c r="L29" s="51"/>
    </row>
    <row r="30" spans="1:16" x14ac:dyDescent="0.25">
      <c r="A30" s="23" t="s">
        <v>316</v>
      </c>
      <c r="B30" s="19"/>
      <c r="C30" s="19"/>
      <c r="D30" s="63"/>
      <c r="E30" s="19"/>
      <c r="F30" s="19" t="str">
        <f t="shared" ref="F30:F31" si="0">IF(D30="","compilare","")</f>
        <v>compilare</v>
      </c>
      <c r="G30" s="19"/>
      <c r="H30" s="19"/>
      <c r="I30" s="54" t="str">
        <f>IF(ISNA(VLOOKUP(D30,$Z$2:$AA$6,2,0)),"",VLOOKUP(D30,$Z$2:$AA$6,2,0))</f>
        <v/>
      </c>
      <c r="J30" s="54" t="str">
        <f>IF(I30&gt;I29,"ERRORE","")</f>
        <v/>
      </c>
      <c r="K30" s="19"/>
      <c r="L30" s="51"/>
    </row>
    <row r="31" spans="1:16" x14ac:dyDescent="0.25">
      <c r="A31" s="23" t="s">
        <v>314</v>
      </c>
      <c r="B31" s="19"/>
      <c r="C31" s="19"/>
      <c r="D31" s="63"/>
      <c r="E31" s="19" t="s">
        <v>26</v>
      </c>
      <c r="F31" s="19" t="str">
        <f t="shared" si="0"/>
        <v>compilare</v>
      </c>
      <c r="G31" s="19"/>
      <c r="H31" s="19"/>
      <c r="I31" s="54" t="str">
        <f>IF(ISNA(VLOOKUP(D31,$AB$2:$AC$6,2,0)),"",VLOOKUP(D31,$AB$2:$AC$6,2,0))</f>
        <v/>
      </c>
      <c r="J31" s="54"/>
      <c r="K31" s="19"/>
      <c r="L31" s="51"/>
    </row>
    <row r="32" spans="1:16" x14ac:dyDescent="0.25">
      <c r="A32" s="23"/>
      <c r="B32" s="19"/>
      <c r="C32" s="19"/>
      <c r="D32" s="19"/>
      <c r="E32" s="19"/>
      <c r="F32" s="19"/>
      <c r="G32" s="19"/>
      <c r="H32" s="19"/>
      <c r="I32" s="60"/>
      <c r="J32" s="19"/>
      <c r="K32" s="19"/>
      <c r="L32" s="51"/>
    </row>
    <row r="33" spans="1:34" s="8" customFormat="1" x14ac:dyDescent="0.25">
      <c r="A33" s="64" t="s">
        <v>388</v>
      </c>
      <c r="B33" s="65"/>
      <c r="C33" s="65"/>
      <c r="D33" s="19"/>
      <c r="E33" s="19"/>
      <c r="F33" s="19"/>
      <c r="G33" s="19"/>
      <c r="H33" s="19"/>
      <c r="I33" s="60"/>
      <c r="J33" s="19"/>
      <c r="K33" s="19"/>
      <c r="L33" s="51"/>
      <c r="M33" s="79"/>
      <c r="N33" s="79"/>
      <c r="O33" s="79"/>
      <c r="P33" s="79"/>
      <c r="Q33" s="79"/>
      <c r="R33" s="79"/>
      <c r="S33" s="79"/>
      <c r="T33" s="79"/>
      <c r="U33" s="79"/>
      <c r="V33" s="79"/>
      <c r="W33" s="79"/>
      <c r="X33" s="79"/>
      <c r="Y33" s="79"/>
      <c r="Z33" s="79"/>
      <c r="AA33" s="79"/>
      <c r="AB33" s="79"/>
      <c r="AC33" s="79"/>
      <c r="AD33" s="79"/>
      <c r="AE33" s="62"/>
      <c r="AF33" s="62"/>
      <c r="AG33" s="56"/>
      <c r="AH33" s="56"/>
    </row>
    <row r="34" spans="1:34" s="8" customFormat="1" x14ac:dyDescent="0.25">
      <c r="A34" s="66" t="s">
        <v>389</v>
      </c>
      <c r="B34" s="67"/>
      <c r="C34" s="67"/>
      <c r="D34" s="69"/>
      <c r="E34" s="19"/>
      <c r="F34" s="19" t="str">
        <f t="shared" ref="F34:F36" si="1">IF(D34="","compilare","")</f>
        <v>compilare</v>
      </c>
      <c r="G34" s="19"/>
      <c r="H34" s="19"/>
      <c r="I34" s="60" t="str">
        <f>IF(ISNA(VLOOKUP(D34,$X$2:$Y$5,2,0)),"",VLOOKUP(D34,$X$2:$Y$5,2,0))</f>
        <v/>
      </c>
      <c r="J34" s="19"/>
      <c r="K34" s="19"/>
      <c r="L34" s="51"/>
      <c r="M34" s="79"/>
      <c r="N34" s="79"/>
      <c r="O34" s="79"/>
      <c r="P34" s="79"/>
      <c r="Q34" s="79"/>
      <c r="R34" s="79"/>
      <c r="S34" s="79"/>
      <c r="T34" s="79"/>
      <c r="U34" s="79"/>
      <c r="V34" s="79"/>
      <c r="W34" s="79"/>
      <c r="X34" s="79"/>
      <c r="Y34" s="79"/>
      <c r="Z34" s="79"/>
      <c r="AA34" s="79"/>
      <c r="AB34" s="79"/>
      <c r="AC34" s="79"/>
      <c r="AD34" s="79"/>
      <c r="AE34" s="62"/>
      <c r="AF34" s="62"/>
      <c r="AG34" s="56"/>
      <c r="AH34" s="56"/>
    </row>
    <row r="35" spans="1:34" s="8" customFormat="1" x14ac:dyDescent="0.25">
      <c r="A35" s="66" t="s">
        <v>390</v>
      </c>
      <c r="B35" s="67"/>
      <c r="C35" s="67"/>
      <c r="D35" s="69"/>
      <c r="E35" s="19"/>
      <c r="F35" s="19" t="str">
        <f t="shared" si="1"/>
        <v>compilare</v>
      </c>
      <c r="G35" s="19"/>
      <c r="H35" s="19"/>
      <c r="I35" s="60" t="str">
        <f>IF(ISNA(VLOOKUP(D35,$X$2:$Y$5,2,0)),"",VLOOKUP(D35,$X$2:$Y$5,2,0))</f>
        <v/>
      </c>
      <c r="J35" s="19" t="str">
        <f>IF(I35&gt;I34,"ERRORE","")</f>
        <v/>
      </c>
      <c r="K35" s="19"/>
      <c r="L35" s="51"/>
      <c r="M35" s="79"/>
      <c r="N35" s="79"/>
      <c r="O35" s="79"/>
      <c r="P35" s="79"/>
      <c r="Q35" s="79"/>
      <c r="R35" s="79"/>
      <c r="S35" s="79"/>
      <c r="T35" s="79"/>
      <c r="U35" s="79"/>
      <c r="V35" s="79"/>
      <c r="W35" s="79"/>
      <c r="X35" s="79"/>
      <c r="Y35" s="79"/>
      <c r="Z35" s="79"/>
      <c r="AA35" s="79"/>
      <c r="AB35" s="79"/>
      <c r="AC35" s="79"/>
      <c r="AD35" s="79"/>
      <c r="AE35" s="62"/>
      <c r="AF35" s="62"/>
      <c r="AG35" s="56"/>
      <c r="AH35" s="56"/>
    </row>
    <row r="36" spans="1:34" s="8" customFormat="1" x14ac:dyDescent="0.25">
      <c r="A36" s="66" t="s">
        <v>391</v>
      </c>
      <c r="B36" s="67"/>
      <c r="C36" s="68"/>
      <c r="D36" s="69"/>
      <c r="E36" s="70">
        <f>SUM(D34:D36)</f>
        <v>0</v>
      </c>
      <c r="F36" s="19" t="str">
        <f t="shared" si="1"/>
        <v>compilare</v>
      </c>
      <c r="G36" s="19"/>
      <c r="H36" s="19"/>
      <c r="I36" s="60" t="str">
        <f>IF(ISNA(VLOOKUP(D36,$AB$2:$AC$6,2,0)),"",VLOOKUP(D36,$AB$2:$AC$6,2,0))</f>
        <v/>
      </c>
      <c r="J36" s="19"/>
      <c r="K36" s="19"/>
      <c r="L36" s="51"/>
      <c r="M36" s="79"/>
      <c r="N36" s="79"/>
      <c r="O36" s="79"/>
      <c r="P36" s="79"/>
      <c r="Q36" s="79"/>
      <c r="R36" s="79"/>
      <c r="S36" s="79"/>
      <c r="T36" s="79"/>
      <c r="U36" s="79"/>
      <c r="V36" s="79"/>
      <c r="W36" s="79"/>
      <c r="X36" s="79"/>
      <c r="Y36" s="79"/>
      <c r="Z36" s="79"/>
      <c r="AA36" s="79"/>
      <c r="AB36" s="79"/>
      <c r="AC36" s="79"/>
      <c r="AD36" s="79"/>
      <c r="AE36" s="62"/>
      <c r="AF36" s="62"/>
      <c r="AG36" s="56"/>
      <c r="AH36" s="56"/>
    </row>
    <row r="37" spans="1:34" s="8" customFormat="1" x14ac:dyDescent="0.25">
      <c r="A37" s="23"/>
      <c r="B37" s="19"/>
      <c r="C37" s="19"/>
      <c r="D37" s="19"/>
      <c r="E37" s="19"/>
      <c r="F37" s="19"/>
      <c r="G37" s="19"/>
      <c r="H37" s="19"/>
      <c r="I37" s="60"/>
      <c r="J37" s="19"/>
      <c r="K37" s="19"/>
      <c r="L37" s="51"/>
      <c r="M37" s="79"/>
      <c r="N37" s="79"/>
      <c r="O37" s="79"/>
      <c r="P37" s="79"/>
      <c r="Q37" s="79"/>
      <c r="R37" s="79"/>
      <c r="S37" s="79"/>
      <c r="T37" s="79"/>
      <c r="U37" s="79"/>
      <c r="V37" s="79"/>
      <c r="W37" s="79"/>
      <c r="X37" s="79"/>
      <c r="Y37" s="79"/>
      <c r="Z37" s="79"/>
      <c r="AA37" s="79"/>
      <c r="AB37" s="79"/>
      <c r="AC37" s="79"/>
      <c r="AD37" s="79"/>
      <c r="AE37" s="62"/>
      <c r="AF37" s="62"/>
      <c r="AG37" s="56"/>
      <c r="AH37" s="56"/>
    </row>
    <row r="38" spans="1:34" x14ac:dyDescent="0.25">
      <c r="A38" s="19"/>
      <c r="B38" s="19"/>
      <c r="C38" s="19"/>
      <c r="D38" s="19"/>
      <c r="E38" s="19"/>
      <c r="F38" s="19"/>
      <c r="G38" s="19"/>
      <c r="H38" s="19"/>
      <c r="I38" s="19"/>
      <c r="J38" s="19"/>
      <c r="K38" s="19"/>
      <c r="L38" s="51"/>
    </row>
    <row r="39" spans="1:34" x14ac:dyDescent="0.25">
      <c r="A39" s="28"/>
      <c r="B39" s="29"/>
      <c r="C39" s="29"/>
      <c r="D39" s="29"/>
      <c r="E39" s="29"/>
      <c r="F39" s="29"/>
      <c r="G39" s="29"/>
      <c r="H39" s="29"/>
      <c r="I39" s="29"/>
      <c r="J39" s="29"/>
      <c r="K39" s="29"/>
      <c r="L39" s="53"/>
    </row>
  </sheetData>
  <sheetProtection password="DC67" sheet="1" objects="1" scenarios="1" selectLockedCells="1"/>
  <sortState ref="R2:R16">
    <sortCondition ref="R15"/>
  </sortState>
  <mergeCells count="8">
    <mergeCell ref="B15:C15"/>
    <mergeCell ref="B9:F9"/>
    <mergeCell ref="B2:I2"/>
    <mergeCell ref="B11:H11"/>
    <mergeCell ref="B6:F6"/>
    <mergeCell ref="B7:F7"/>
    <mergeCell ref="B13:H13"/>
    <mergeCell ref="H9:J9"/>
  </mergeCells>
  <conditionalFormatting sqref="J30 J35">
    <cfRule type="cellIs" dxfId="6" priority="5" operator="equal">
      <formula>"ERRORE"</formula>
    </cfRule>
  </conditionalFormatting>
  <conditionalFormatting sqref="E36">
    <cfRule type="cellIs" dxfId="5" priority="1" operator="greaterThan">
      <formula>1</formula>
    </cfRule>
    <cfRule type="cellIs" dxfId="4" priority="2" operator="lessThan">
      <formula>1</formula>
    </cfRule>
  </conditionalFormatting>
  <dataValidations count="12">
    <dataValidation type="list" allowBlank="1" showInputMessage="1" showErrorMessage="1" sqref="D21">
      <formula1>V2:V6</formula1>
    </dataValidation>
    <dataValidation type="whole" allowBlank="1" showInputMessage="1" showErrorMessage="1" sqref="D38 D33 D28">
      <formula1>0</formula1>
      <formula2>1000000</formula2>
    </dataValidation>
    <dataValidation type="list" allowBlank="1" showInputMessage="1" showErrorMessage="1" sqref="E14:E16 B16 D18 E18:E20">
      <formula1>$Q$2:$Q$4</formula1>
    </dataValidation>
    <dataValidation type="whole" allowBlank="1" showInputMessage="1" showErrorMessage="1" sqref="I17 D14:D16">
      <formula1>2010</formula1>
      <formula2>2017</formula2>
    </dataValidation>
    <dataValidation type="list" allowBlank="1" showInputMessage="1" showErrorMessage="1" sqref="D22">
      <formula1>$O$16:$O$21</formula1>
    </dataValidation>
    <dataValidation type="list" allowBlank="1" showInputMessage="1" showErrorMessage="1" sqref="B11:H11">
      <formula1>$R$2:$R$16</formula1>
    </dataValidation>
    <dataValidation type="list" allowBlank="1" showInputMessage="1" showErrorMessage="1" sqref="B13:H13">
      <formula1>$T$2:$T$8</formula1>
    </dataValidation>
    <dataValidation type="list" allowBlank="1" showInputMessage="1" showErrorMessage="1" sqref="H9">
      <formula1>$O$2:$O$10</formula1>
    </dataValidation>
    <dataValidation type="list" allowBlank="1" showInputMessage="1" showErrorMessage="1" sqref="D30">
      <formula1>$Z$2:$Z$6</formula1>
    </dataValidation>
    <dataValidation type="list" allowBlank="1" showInputMessage="1" showErrorMessage="1" sqref="D31">
      <formula1>$AB$2:$AB$6</formula1>
    </dataValidation>
    <dataValidation type="list" allowBlank="1" showInputMessage="1" showErrorMessage="1" sqref="B15:C15">
      <formula1>$Q$3:$Q$5</formula1>
    </dataValidation>
    <dataValidation type="list" allowBlank="1" showInputMessage="1" showErrorMessage="1" sqref="D29">
      <formula1>$X$2:$X$6</formula1>
    </dataValidation>
  </dataValidation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workbookViewId="0">
      <pane xSplit="3" ySplit="3" topLeftCell="D127" activePane="bottomRight" state="frozen"/>
      <selection activeCell="C23" sqref="C23"/>
      <selection pane="topRight" activeCell="C23" sqref="C23"/>
      <selection pane="bottomLeft" activeCell="C23" sqref="C23"/>
      <selection pane="bottomRight" activeCell="C137" sqref="C137"/>
    </sheetView>
  </sheetViews>
  <sheetFormatPr defaultRowHeight="15" x14ac:dyDescent="0.25"/>
  <cols>
    <col min="1" max="2" width="7.42578125" customWidth="1"/>
    <col min="3" max="3" width="90" style="17" customWidth="1"/>
    <col min="4" max="4" width="3.85546875" customWidth="1"/>
    <col min="5" max="11" width="7.7109375" customWidth="1"/>
    <col min="13" max="13" width="0" hidden="1" customWidth="1"/>
  </cols>
  <sheetData>
    <row r="1" spans="1:13" ht="36" customHeight="1" x14ac:dyDescent="0.25">
      <c r="A1" s="45"/>
      <c r="B1" s="45"/>
      <c r="C1" s="46" t="s">
        <v>361</v>
      </c>
      <c r="D1" s="45"/>
      <c r="E1" s="47" t="s">
        <v>360</v>
      </c>
      <c r="F1" s="45"/>
      <c r="G1" s="45"/>
      <c r="H1" s="45"/>
      <c r="I1" s="45"/>
      <c r="J1" s="45"/>
      <c r="K1" s="45"/>
    </row>
    <row r="2" spans="1:13" ht="58.5" customHeight="1" x14ac:dyDescent="0.25">
      <c r="A2" s="104" t="s">
        <v>362</v>
      </c>
      <c r="B2" s="104"/>
      <c r="C2" s="104"/>
      <c r="D2" s="14"/>
      <c r="E2" s="13" t="s">
        <v>3</v>
      </c>
      <c r="F2" s="13" t="s">
        <v>4</v>
      </c>
      <c r="G2" s="13" t="s">
        <v>2</v>
      </c>
      <c r="H2" s="13" t="s">
        <v>7</v>
      </c>
      <c r="I2" s="13" t="s">
        <v>5</v>
      </c>
      <c r="J2" s="13" t="s">
        <v>6</v>
      </c>
      <c r="K2" s="48" t="s">
        <v>8</v>
      </c>
      <c r="M2" s="7" t="s">
        <v>10</v>
      </c>
    </row>
    <row r="3" spans="1:13" x14ac:dyDescent="0.25">
      <c r="A3" s="3" t="s">
        <v>1</v>
      </c>
      <c r="B3" s="3" t="s">
        <v>0</v>
      </c>
      <c r="C3" s="3" t="s">
        <v>9</v>
      </c>
      <c r="D3" s="14"/>
      <c r="E3" s="14"/>
      <c r="F3" s="14"/>
      <c r="G3" s="14"/>
      <c r="H3" s="14"/>
      <c r="I3" s="14"/>
      <c r="J3" s="14"/>
      <c r="K3" s="49"/>
    </row>
    <row r="4" spans="1:13" x14ac:dyDescent="0.25">
      <c r="A4" s="15" t="s">
        <v>46</v>
      </c>
      <c r="B4" s="106" t="s">
        <v>44</v>
      </c>
      <c r="C4" s="106"/>
      <c r="D4" s="16"/>
      <c r="E4" s="16"/>
      <c r="F4" s="16"/>
      <c r="G4" s="16"/>
      <c r="H4" s="16"/>
      <c r="I4" s="16"/>
      <c r="J4" s="16"/>
      <c r="K4" s="16"/>
    </row>
    <row r="5" spans="1:13" ht="29.25" customHeight="1" x14ac:dyDescent="0.25">
      <c r="B5" s="107" t="s">
        <v>45</v>
      </c>
      <c r="C5" s="107"/>
    </row>
    <row r="6" spans="1:13" x14ac:dyDescent="0.25">
      <c r="B6" s="9" t="s">
        <v>47</v>
      </c>
      <c r="C6" s="82" t="s">
        <v>48</v>
      </c>
      <c r="E6" s="2"/>
      <c r="F6" s="4"/>
      <c r="G6" s="6"/>
      <c r="H6" s="5"/>
      <c r="I6" s="2"/>
      <c r="J6" s="2"/>
      <c r="K6" s="2"/>
      <c r="L6" s="1" t="str">
        <f>IF(COUNTIF(E6:K6,"x")=0,"compilare",IF(COUNTIF(E6:K6,"x")&gt;1,"errore",""))</f>
        <v>compilare</v>
      </c>
    </row>
    <row r="7" spans="1:13" ht="30" x14ac:dyDescent="0.25">
      <c r="C7" s="83" t="s">
        <v>407</v>
      </c>
    </row>
    <row r="8" spans="1:13" x14ac:dyDescent="0.25">
      <c r="B8" s="9" t="s">
        <v>49</v>
      </c>
      <c r="C8" s="82" t="s">
        <v>409</v>
      </c>
      <c r="E8" s="2"/>
      <c r="F8" s="4"/>
      <c r="G8" s="6"/>
      <c r="H8" s="5"/>
      <c r="I8" s="2"/>
      <c r="J8" s="2"/>
      <c r="K8" s="2"/>
      <c r="L8" s="1" t="str">
        <f>IF(COUNTIF(E8:K8,"x")=0,"compilare",IF(COUNTIF(E8:K8,"x")&gt;1,"errore",""))</f>
        <v>compilare</v>
      </c>
    </row>
    <row r="9" spans="1:13" x14ac:dyDescent="0.25">
      <c r="C9" s="83" t="s">
        <v>408</v>
      </c>
    </row>
    <row r="10" spans="1:13" x14ac:dyDescent="0.25">
      <c r="B10" s="9" t="s">
        <v>50</v>
      </c>
      <c r="C10" s="82" t="s">
        <v>51</v>
      </c>
      <c r="E10" s="2"/>
      <c r="F10" s="4"/>
      <c r="G10" s="6"/>
      <c r="H10" s="5"/>
      <c r="I10" s="2"/>
      <c r="J10" s="2"/>
      <c r="K10" s="2"/>
      <c r="L10" s="1" t="str">
        <f>IF(COUNTIF(E10:K10,"x")=0,"compilare",IF(COUNTIF(E10:K10,"x")&gt;1,"errore",""))</f>
        <v>compilare</v>
      </c>
    </row>
    <row r="11" spans="1:13" ht="30" x14ac:dyDescent="0.25">
      <c r="C11" s="83" t="s">
        <v>410</v>
      </c>
    </row>
    <row r="12" spans="1:13" x14ac:dyDescent="0.25">
      <c r="B12" s="9" t="s">
        <v>52</v>
      </c>
      <c r="C12" s="82" t="s">
        <v>53</v>
      </c>
      <c r="E12" s="2"/>
      <c r="F12" s="4"/>
      <c r="G12" s="6"/>
      <c r="H12" s="5"/>
      <c r="I12" s="2"/>
      <c r="J12" s="2"/>
      <c r="K12" s="2"/>
      <c r="L12" s="1" t="str">
        <f>IF(COUNTIF(E12:K12,"x")=0,"compilare",IF(COUNTIF(E12:K12,"x")&gt;1,"errore",""))</f>
        <v>compilare</v>
      </c>
    </row>
    <row r="13" spans="1:13" ht="30" x14ac:dyDescent="0.25">
      <c r="C13" s="83" t="s">
        <v>411</v>
      </c>
    </row>
    <row r="14" spans="1:13" x14ac:dyDescent="0.25">
      <c r="A14" s="15" t="s">
        <v>54</v>
      </c>
      <c r="B14" s="106" t="s">
        <v>55</v>
      </c>
      <c r="C14" s="106"/>
      <c r="D14" s="16"/>
      <c r="E14" s="16"/>
      <c r="F14" s="16"/>
      <c r="G14" s="16"/>
      <c r="H14" s="16"/>
      <c r="I14" s="16"/>
      <c r="J14" s="16"/>
      <c r="K14" s="16"/>
    </row>
    <row r="15" spans="1:13" ht="29.25" customHeight="1" x14ac:dyDescent="0.25">
      <c r="B15" s="107" t="s">
        <v>56</v>
      </c>
      <c r="C15" s="107"/>
    </row>
    <row r="16" spans="1:13" x14ac:dyDescent="0.25">
      <c r="B16" s="9" t="s">
        <v>57</v>
      </c>
      <c r="C16" s="82" t="s">
        <v>58</v>
      </c>
      <c r="E16" s="2"/>
      <c r="F16" s="4"/>
      <c r="G16" s="6"/>
      <c r="H16" s="5"/>
      <c r="I16" s="2"/>
      <c r="J16" s="2"/>
      <c r="K16" s="2"/>
      <c r="L16" s="1" t="str">
        <f>IF(COUNTIF(E16:K16,"x")=0,"compilare",IF(COUNTIF(E16:K16,"x")&gt;1,"errore",""))</f>
        <v>compilare</v>
      </c>
    </row>
    <row r="17" spans="1:12" ht="30" x14ac:dyDescent="0.25">
      <c r="C17" s="83" t="s">
        <v>412</v>
      </c>
    </row>
    <row r="18" spans="1:12" x14ac:dyDescent="0.25">
      <c r="A18" s="9"/>
      <c r="B18" s="9" t="s">
        <v>59</v>
      </c>
      <c r="C18" s="82" t="s">
        <v>60</v>
      </c>
      <c r="E18" s="2"/>
      <c r="F18" s="4"/>
      <c r="G18" s="6"/>
      <c r="H18" s="5"/>
      <c r="I18" s="2"/>
      <c r="J18" s="2"/>
      <c r="K18" s="2"/>
      <c r="L18" s="1" t="str">
        <f>IF(COUNTIF(E18:K18,"x")=0,"compilare",IF(COUNTIF(E18:K18,"x")&gt;1,"errore",""))</f>
        <v>compilare</v>
      </c>
    </row>
    <row r="19" spans="1:12" ht="30" x14ac:dyDescent="0.25">
      <c r="C19" s="83" t="s">
        <v>61</v>
      </c>
    </row>
    <row r="20" spans="1:12" x14ac:dyDescent="0.25">
      <c r="B20" s="9" t="s">
        <v>62</v>
      </c>
      <c r="C20" s="82" t="s">
        <v>63</v>
      </c>
      <c r="E20" s="2"/>
      <c r="F20" s="4"/>
      <c r="G20" s="6"/>
      <c r="H20" s="5"/>
      <c r="I20" s="2"/>
      <c r="J20" s="2"/>
      <c r="K20" s="2"/>
      <c r="L20" s="1" t="str">
        <f>IF(COUNTIF(E20:K20,"x")=0,"compilare",IF(COUNTIF(E20:K20,"x")&gt;1,"errore",""))</f>
        <v>compilare</v>
      </c>
    </row>
    <row r="21" spans="1:12" x14ac:dyDescent="0.25">
      <c r="C21" s="83" t="s">
        <v>413</v>
      </c>
    </row>
    <row r="22" spans="1:12" x14ac:dyDescent="0.25">
      <c r="B22" s="9" t="s">
        <v>64</v>
      </c>
      <c r="C22" s="82" t="s">
        <v>414</v>
      </c>
      <c r="E22" s="2"/>
      <c r="F22" s="4"/>
      <c r="G22" s="6"/>
      <c r="H22" s="5"/>
      <c r="I22" s="2"/>
      <c r="J22" s="2"/>
      <c r="K22" s="2"/>
      <c r="L22" s="1" t="str">
        <f>IF(COUNTIF(E22:K22,"x")=0,"compilare",IF(COUNTIF(E22:K22,"x")&gt;1,"errore",""))</f>
        <v>compilare</v>
      </c>
    </row>
    <row r="23" spans="1:12" ht="30" x14ac:dyDescent="0.25">
      <c r="C23" s="83" t="s">
        <v>65</v>
      </c>
    </row>
    <row r="24" spans="1:12" x14ac:dyDescent="0.25">
      <c r="A24" s="15" t="s">
        <v>66</v>
      </c>
      <c r="B24" s="106" t="s">
        <v>67</v>
      </c>
      <c r="C24" s="106"/>
      <c r="D24" s="16"/>
      <c r="E24" s="16"/>
      <c r="F24" s="16"/>
      <c r="G24" s="16"/>
      <c r="H24" s="16"/>
      <c r="I24" s="16"/>
      <c r="J24" s="16"/>
      <c r="K24" s="16"/>
    </row>
    <row r="25" spans="1:12" s="18" customFormat="1" ht="29.25" customHeight="1" x14ac:dyDescent="0.25">
      <c r="B25" s="105" t="s">
        <v>68</v>
      </c>
      <c r="C25" s="105"/>
    </row>
    <row r="26" spans="1:12" x14ac:dyDescent="0.25">
      <c r="B26" s="9" t="s">
        <v>69</v>
      </c>
      <c r="C26" s="82" t="s">
        <v>365</v>
      </c>
      <c r="E26" s="2"/>
      <c r="F26" s="4"/>
      <c r="G26" s="6"/>
      <c r="H26" s="5"/>
      <c r="I26" s="2"/>
      <c r="J26" s="2"/>
      <c r="K26" s="2"/>
      <c r="L26" s="1" t="str">
        <f>IF(COUNTIF(E26:K26,"x")=0,"compilare",IF(COUNTIF(E26:K26,"x")&gt;1,"errore",""))</f>
        <v>compilare</v>
      </c>
    </row>
    <row r="27" spans="1:12" ht="30" x14ac:dyDescent="0.25">
      <c r="C27" s="83" t="s">
        <v>70</v>
      </c>
    </row>
    <row r="28" spans="1:12" x14ac:dyDescent="0.25">
      <c r="B28" s="9" t="s">
        <v>71</v>
      </c>
      <c r="C28" s="82" t="s">
        <v>415</v>
      </c>
      <c r="E28" s="2"/>
      <c r="F28" s="4"/>
      <c r="G28" s="6"/>
      <c r="H28" s="5"/>
      <c r="I28" s="2"/>
      <c r="J28" s="2"/>
      <c r="K28" s="2"/>
      <c r="L28" s="1" t="str">
        <f>IF(COUNTIF(E28:K28,"x")=0,"compilare",IF(COUNTIF(E28:K28,"x")&gt;1,"errore",""))</f>
        <v>compilare</v>
      </c>
    </row>
    <row r="29" spans="1:12" ht="30" x14ac:dyDescent="0.25">
      <c r="C29" s="83" t="s">
        <v>72</v>
      </c>
    </row>
    <row r="30" spans="1:12" x14ac:dyDescent="0.25">
      <c r="B30" s="9" t="s">
        <v>73</v>
      </c>
      <c r="C30" s="82" t="s">
        <v>74</v>
      </c>
      <c r="E30" s="2"/>
      <c r="F30" s="4"/>
      <c r="G30" s="6"/>
      <c r="H30" s="5"/>
      <c r="I30" s="2"/>
      <c r="J30" s="2"/>
      <c r="K30" s="2"/>
      <c r="L30" s="1" t="str">
        <f>IF(COUNTIF(E30:K30,"x")=0,"compilare",IF(COUNTIF(E30:K30,"x")&gt;1,"errore",""))</f>
        <v>compilare</v>
      </c>
    </row>
    <row r="31" spans="1:12" ht="30" x14ac:dyDescent="0.25">
      <c r="C31" s="83" t="s">
        <v>416</v>
      </c>
    </row>
    <row r="32" spans="1:12" x14ac:dyDescent="0.25">
      <c r="B32" s="9" t="s">
        <v>75</v>
      </c>
      <c r="C32" s="82" t="s">
        <v>76</v>
      </c>
      <c r="E32" s="2"/>
      <c r="F32" s="4"/>
      <c r="G32" s="6"/>
      <c r="H32" s="5"/>
      <c r="I32" s="2"/>
      <c r="J32" s="2"/>
      <c r="K32" s="2"/>
      <c r="L32" s="1" t="str">
        <f>IF(COUNTIF(E32:K32,"x")=0,"compilare",IF(COUNTIF(E32:K32,"x")&gt;1,"errore",""))</f>
        <v>compilare</v>
      </c>
    </row>
    <row r="33" spans="2:12" ht="30" x14ac:dyDescent="0.25">
      <c r="C33" s="83" t="s">
        <v>419</v>
      </c>
    </row>
    <row r="34" spans="2:12" x14ac:dyDescent="0.25">
      <c r="B34" s="9" t="s">
        <v>77</v>
      </c>
      <c r="C34" s="82" t="s">
        <v>78</v>
      </c>
      <c r="E34" s="2"/>
      <c r="F34" s="4"/>
      <c r="G34" s="6"/>
      <c r="H34" s="5"/>
      <c r="I34" s="2"/>
      <c r="J34" s="2"/>
      <c r="K34" s="2"/>
      <c r="L34" s="1" t="str">
        <f>IF(COUNTIF(E34:K34,"x")=0,"compilare",IF(COUNTIF(E34:K34,"x")&gt;1,"errore",""))</f>
        <v>compilare</v>
      </c>
    </row>
    <row r="35" spans="2:12" ht="30" x14ac:dyDescent="0.25">
      <c r="C35" s="83" t="s">
        <v>417</v>
      </c>
    </row>
    <row r="36" spans="2:12" x14ac:dyDescent="0.25">
      <c r="B36" s="9" t="s">
        <v>79</v>
      </c>
      <c r="C36" s="82" t="s">
        <v>80</v>
      </c>
      <c r="E36" s="2"/>
      <c r="F36" s="4"/>
      <c r="G36" s="6"/>
      <c r="H36" s="5"/>
      <c r="I36" s="2"/>
      <c r="J36" s="2"/>
      <c r="K36" s="2"/>
      <c r="L36" s="1" t="str">
        <f>IF(COUNTIF(E36:K36,"x")=0,"compilare",IF(COUNTIF(E36:K36,"x")&gt;1,"errore",""))</f>
        <v>compilare</v>
      </c>
    </row>
    <row r="37" spans="2:12" ht="30" x14ac:dyDescent="0.25">
      <c r="C37" s="83" t="s">
        <v>418</v>
      </c>
    </row>
    <row r="38" spans="2:12" x14ac:dyDescent="0.25">
      <c r="B38" s="9" t="s">
        <v>81</v>
      </c>
      <c r="C38" s="82" t="s">
        <v>82</v>
      </c>
      <c r="E38" s="2"/>
      <c r="F38" s="4"/>
      <c r="G38" s="6"/>
      <c r="H38" s="5"/>
      <c r="I38" s="2"/>
      <c r="J38" s="2"/>
      <c r="K38" s="2"/>
      <c r="L38" s="1" t="str">
        <f>IF(COUNTIF(E38:K38,"x")=0,"compilare",IF(COUNTIF(E38:K38,"x")&gt;1,"errore",""))</f>
        <v>compilare</v>
      </c>
    </row>
    <row r="39" spans="2:12" ht="30" x14ac:dyDescent="0.25">
      <c r="C39" s="83" t="s">
        <v>83</v>
      </c>
    </row>
    <row r="40" spans="2:12" x14ac:dyDescent="0.25">
      <c r="B40" s="9" t="s">
        <v>84</v>
      </c>
      <c r="C40" s="82" t="s">
        <v>85</v>
      </c>
      <c r="E40" s="2"/>
      <c r="F40" s="4"/>
      <c r="G40" s="6"/>
      <c r="H40" s="5"/>
      <c r="I40" s="2"/>
      <c r="J40" s="2"/>
      <c r="K40" s="2"/>
      <c r="L40" s="1" t="str">
        <f>IF(COUNTIF(E40:K40,"x")=0,"compilare",IF(COUNTIF(E40:K40,"x")&gt;1,"errore",""))</f>
        <v>compilare</v>
      </c>
    </row>
    <row r="41" spans="2:12" ht="30" x14ac:dyDescent="0.25">
      <c r="C41" s="83" t="s">
        <v>420</v>
      </c>
    </row>
    <row r="42" spans="2:12" x14ac:dyDescent="0.25">
      <c r="B42" s="9" t="s">
        <v>86</v>
      </c>
      <c r="C42" s="82" t="s">
        <v>87</v>
      </c>
      <c r="E42" s="2"/>
      <c r="F42" s="4"/>
      <c r="G42" s="6"/>
      <c r="H42" s="5"/>
      <c r="I42" s="2"/>
      <c r="J42" s="2"/>
      <c r="K42" s="2"/>
      <c r="L42" s="1" t="str">
        <f>IF(COUNTIF(E42:K42,"x")=0,"compilare",IF(COUNTIF(E42:K42,"x")&gt;1,"errore",""))</f>
        <v>compilare</v>
      </c>
    </row>
    <row r="43" spans="2:12" ht="30" x14ac:dyDescent="0.25">
      <c r="C43" s="83" t="s">
        <v>88</v>
      </c>
    </row>
    <row r="44" spans="2:12" x14ac:dyDescent="0.25">
      <c r="B44" s="9" t="s">
        <v>89</v>
      </c>
      <c r="C44" s="82" t="s">
        <v>90</v>
      </c>
      <c r="E44" s="2"/>
      <c r="F44" s="4"/>
      <c r="G44" s="6"/>
      <c r="H44" s="5"/>
      <c r="I44" s="2"/>
      <c r="J44" s="2"/>
      <c r="K44" s="2"/>
      <c r="L44" s="1" t="str">
        <f>IF(COUNTIF(E44:K44,"x")=0,"compilare",IF(COUNTIF(E44:K44,"x")&gt;1,"errore",""))</f>
        <v>compilare</v>
      </c>
    </row>
    <row r="45" spans="2:12" ht="30" x14ac:dyDescent="0.25">
      <c r="C45" s="83" t="s">
        <v>421</v>
      </c>
    </row>
    <row r="46" spans="2:12" x14ac:dyDescent="0.25">
      <c r="B46" s="9" t="s">
        <v>91</v>
      </c>
      <c r="C46" s="82" t="s">
        <v>422</v>
      </c>
      <c r="E46" s="2"/>
      <c r="F46" s="4"/>
      <c r="G46" s="6"/>
      <c r="H46" s="5"/>
      <c r="I46" s="2"/>
      <c r="J46" s="2"/>
      <c r="K46" s="2"/>
      <c r="L46" s="1" t="str">
        <f>IF(COUNTIF(E46:K46,"x")=0,"compilare",IF(COUNTIF(E46:K46,"x")&gt;1,"errore",""))</f>
        <v>compilare</v>
      </c>
    </row>
    <row r="47" spans="2:12" x14ac:dyDescent="0.25">
      <c r="C47" s="83" t="s">
        <v>92</v>
      </c>
    </row>
    <row r="48" spans="2:12" x14ac:dyDescent="0.25">
      <c r="B48" s="9" t="s">
        <v>93</v>
      </c>
      <c r="C48" s="82" t="s">
        <v>94</v>
      </c>
      <c r="E48" s="2"/>
      <c r="F48" s="4"/>
      <c r="G48" s="6"/>
      <c r="H48" s="5"/>
      <c r="I48" s="2"/>
      <c r="J48" s="2"/>
      <c r="K48" s="2"/>
      <c r="L48" s="1" t="str">
        <f>IF(COUNTIF(E48:K48,"x")=0,"compilare",IF(COUNTIF(E48:K48,"x")&gt;1,"errore",""))</f>
        <v>compilare</v>
      </c>
    </row>
    <row r="49" spans="1:12" ht="30" x14ac:dyDescent="0.25">
      <c r="C49" s="83" t="s">
        <v>95</v>
      </c>
    </row>
    <row r="50" spans="1:12" x14ac:dyDescent="0.25">
      <c r="B50" s="9" t="s">
        <v>96</v>
      </c>
      <c r="C50" s="82" t="s">
        <v>97</v>
      </c>
      <c r="E50" s="2"/>
      <c r="F50" s="4"/>
      <c r="G50" s="6"/>
      <c r="H50" s="5"/>
      <c r="I50" s="2"/>
      <c r="J50" s="2"/>
      <c r="K50" s="2"/>
      <c r="L50" s="1" t="str">
        <f>IF(COUNTIF(E50:K50,"x")=0,"compilare",IF(COUNTIF(E50:K50,"x")&gt;1,"errore",""))</f>
        <v>compilare</v>
      </c>
    </row>
    <row r="51" spans="1:12" ht="30" x14ac:dyDescent="0.25">
      <c r="C51" s="83" t="s">
        <v>423</v>
      </c>
    </row>
    <row r="52" spans="1:12" x14ac:dyDescent="0.25">
      <c r="A52" s="15" t="s">
        <v>99</v>
      </c>
      <c r="B52" s="106" t="s">
        <v>100</v>
      </c>
      <c r="C52" s="106"/>
      <c r="D52" s="16"/>
      <c r="E52" s="16"/>
      <c r="F52" s="16"/>
      <c r="G52" s="16"/>
      <c r="H52" s="16"/>
      <c r="I52" s="16"/>
      <c r="J52" s="16"/>
      <c r="K52" s="16"/>
    </row>
    <row r="53" spans="1:12" s="18" customFormat="1" ht="29.25" customHeight="1" x14ac:dyDescent="0.25">
      <c r="B53" s="105" t="s">
        <v>101</v>
      </c>
      <c r="C53" s="105"/>
    </row>
    <row r="54" spans="1:12" x14ac:dyDescent="0.25">
      <c r="B54" s="9" t="s">
        <v>102</v>
      </c>
      <c r="C54" s="82" t="s">
        <v>349</v>
      </c>
      <c r="E54" s="2"/>
      <c r="F54" s="4"/>
      <c r="G54" s="6"/>
      <c r="H54" s="5"/>
      <c r="I54" s="2"/>
      <c r="J54" s="2"/>
      <c r="K54" s="2"/>
      <c r="L54" s="1" t="str">
        <f>IF(COUNTIF(E54:K54,"x")=0,"compilare",IF(COUNTIF(E54:K54,"x")&gt;1,"errore",""))</f>
        <v>compilare</v>
      </c>
    </row>
    <row r="55" spans="1:12" ht="30" x14ac:dyDescent="0.25">
      <c r="C55" s="83" t="s">
        <v>424</v>
      </c>
    </row>
    <row r="56" spans="1:12" x14ac:dyDescent="0.25">
      <c r="B56" s="9" t="s">
        <v>103</v>
      </c>
      <c r="C56" s="84" t="s">
        <v>350</v>
      </c>
      <c r="E56" s="2"/>
      <c r="F56" s="4"/>
      <c r="G56" s="6"/>
      <c r="H56" s="5"/>
      <c r="I56" s="2"/>
      <c r="J56" s="2"/>
      <c r="K56" s="2"/>
      <c r="L56" s="1" t="str">
        <f>IF(COUNTIF(E56:K56,"x")=0,"compilare",IF(COUNTIF(E56:K56,"x")&gt;1,"errore",""))</f>
        <v>compilare</v>
      </c>
    </row>
    <row r="57" spans="1:12" ht="29.25" customHeight="1" x14ac:dyDescent="0.25">
      <c r="C57" s="83" t="s">
        <v>104</v>
      </c>
    </row>
    <row r="58" spans="1:12" x14ac:dyDescent="0.25">
      <c r="B58" s="9" t="s">
        <v>105</v>
      </c>
      <c r="C58" s="82" t="s">
        <v>106</v>
      </c>
      <c r="E58" s="2"/>
      <c r="F58" s="4"/>
      <c r="G58" s="6"/>
      <c r="H58" s="5"/>
      <c r="I58" s="2"/>
      <c r="J58" s="2"/>
      <c r="K58" s="2"/>
      <c r="L58" s="1" t="str">
        <f>IF(COUNTIF(E58:K58,"x")=0,"compilare",IF(COUNTIF(E58:K58,"x")&gt;1,"errore",""))</f>
        <v>compilare</v>
      </c>
    </row>
    <row r="59" spans="1:12" x14ac:dyDescent="0.25">
      <c r="C59" s="83" t="s">
        <v>107</v>
      </c>
    </row>
    <row r="60" spans="1:12" x14ac:dyDescent="0.25">
      <c r="B60" s="9" t="s">
        <v>108</v>
      </c>
      <c r="C60" s="82" t="s">
        <v>109</v>
      </c>
      <c r="E60" s="2"/>
      <c r="F60" s="4"/>
      <c r="G60" s="6"/>
      <c r="H60" s="5"/>
      <c r="I60" s="2"/>
      <c r="J60" s="2"/>
      <c r="K60" s="2"/>
      <c r="L60" s="1" t="str">
        <f>IF(COUNTIF(E60:K60,"x")=0,"compilare",IF(COUNTIF(E60:K60,"x")&gt;1,"errore",""))</f>
        <v>compilare</v>
      </c>
    </row>
    <row r="61" spans="1:12" ht="30" x14ac:dyDescent="0.25">
      <c r="C61" s="83" t="s">
        <v>425</v>
      </c>
    </row>
    <row r="62" spans="1:12" x14ac:dyDescent="0.25">
      <c r="B62" s="9" t="s">
        <v>110</v>
      </c>
      <c r="C62" s="82" t="s">
        <v>111</v>
      </c>
      <c r="E62" s="2"/>
      <c r="F62" s="4"/>
      <c r="G62" s="6"/>
      <c r="H62" s="5"/>
      <c r="I62" s="2"/>
      <c r="J62" s="2"/>
      <c r="K62" s="2"/>
      <c r="L62" s="1" t="str">
        <f>IF(COUNTIF(E62:K62,"x")=0,"compilare",IF(COUNTIF(E62:K62,"x")&gt;1,"errore",""))</f>
        <v>compilare</v>
      </c>
    </row>
    <row r="63" spans="1:12" ht="30" x14ac:dyDescent="0.25">
      <c r="C63" s="83" t="s">
        <v>426</v>
      </c>
    </row>
    <row r="64" spans="1:12" x14ac:dyDescent="0.25">
      <c r="B64" s="9" t="s">
        <v>112</v>
      </c>
      <c r="C64" s="82" t="s">
        <v>113</v>
      </c>
      <c r="E64" s="2"/>
      <c r="F64" s="4"/>
      <c r="G64" s="6"/>
      <c r="H64" s="5"/>
      <c r="I64" s="2"/>
      <c r="J64" s="2"/>
      <c r="K64" s="2"/>
      <c r="L64" s="1" t="str">
        <f>IF(COUNTIF(E64:K64,"x")=0,"compilare",IF(COUNTIF(E64:K64,"x")&gt;1,"errore",""))</f>
        <v>compilare</v>
      </c>
    </row>
    <row r="65" spans="1:12" x14ac:dyDescent="0.25">
      <c r="C65" s="83" t="s">
        <v>427</v>
      </c>
    </row>
    <row r="66" spans="1:12" x14ac:dyDescent="0.25">
      <c r="A66" s="15" t="s">
        <v>114</v>
      </c>
      <c r="B66" s="106" t="s">
        <v>115</v>
      </c>
      <c r="C66" s="106"/>
      <c r="D66" s="16"/>
      <c r="E66" s="16"/>
      <c r="F66" s="16"/>
      <c r="G66" s="16"/>
      <c r="H66" s="16"/>
      <c r="I66" s="16"/>
      <c r="J66" s="16"/>
      <c r="K66" s="16"/>
    </row>
    <row r="67" spans="1:12" s="18" customFormat="1" ht="29.25" customHeight="1" x14ac:dyDescent="0.25">
      <c r="B67" s="105" t="s">
        <v>116</v>
      </c>
      <c r="C67" s="105"/>
    </row>
    <row r="68" spans="1:12" x14ac:dyDescent="0.25">
      <c r="B68" s="9" t="s">
        <v>117</v>
      </c>
      <c r="C68" s="82" t="s">
        <v>118</v>
      </c>
      <c r="E68" s="2"/>
      <c r="F68" s="4"/>
      <c r="G68" s="6"/>
      <c r="H68" s="5"/>
      <c r="I68" s="2"/>
      <c r="J68" s="2"/>
      <c r="K68" s="2"/>
      <c r="L68" s="1" t="str">
        <f>IF(COUNTIF(E68:K68,"x")=0,"compilare",IF(COUNTIF(E68:K68,"x")&gt;1,"errore",""))</f>
        <v>compilare</v>
      </c>
    </row>
    <row r="69" spans="1:12" x14ac:dyDescent="0.25">
      <c r="C69" s="83" t="s">
        <v>119</v>
      </c>
    </row>
    <row r="70" spans="1:12" x14ac:dyDescent="0.25">
      <c r="B70" s="9" t="s">
        <v>120</v>
      </c>
      <c r="C70" s="82" t="s">
        <v>121</v>
      </c>
      <c r="E70" s="2"/>
      <c r="F70" s="4"/>
      <c r="G70" s="6"/>
      <c r="H70" s="5"/>
      <c r="I70" s="2"/>
      <c r="J70" s="2"/>
      <c r="K70" s="2"/>
      <c r="L70" s="1" t="str">
        <f>IF(COUNTIF(E70:K70,"x")=0,"compilare",IF(COUNTIF(E70:K70,"x")&gt;1,"errore",""))</f>
        <v>compilare</v>
      </c>
    </row>
    <row r="71" spans="1:12" ht="30" x14ac:dyDescent="0.25">
      <c r="C71" s="83" t="s">
        <v>428</v>
      </c>
    </row>
    <row r="72" spans="1:12" x14ac:dyDescent="0.25">
      <c r="B72" s="9" t="s">
        <v>122</v>
      </c>
      <c r="C72" s="82" t="s">
        <v>123</v>
      </c>
      <c r="E72" s="2"/>
      <c r="F72" s="4"/>
      <c r="G72" s="6"/>
      <c r="H72" s="5"/>
      <c r="I72" s="2"/>
      <c r="J72" s="2"/>
      <c r="K72" s="2"/>
      <c r="L72" s="1" t="str">
        <f>IF(COUNTIF(E72:K72,"x")=0,"compilare",IF(COUNTIF(E72:K72,"x")&gt;1,"errore",""))</f>
        <v>compilare</v>
      </c>
    </row>
    <row r="73" spans="1:12" ht="15" customHeight="1" x14ac:dyDescent="0.25">
      <c r="C73" s="83" t="s">
        <v>124</v>
      </c>
    </row>
    <row r="74" spans="1:12" x14ac:dyDescent="0.25">
      <c r="B74" s="9" t="s">
        <v>125</v>
      </c>
      <c r="C74" s="82" t="s">
        <v>126</v>
      </c>
      <c r="E74" s="2"/>
      <c r="F74" s="4"/>
      <c r="G74" s="6"/>
      <c r="H74" s="5"/>
      <c r="I74" s="2"/>
      <c r="J74" s="2"/>
      <c r="K74" s="2"/>
      <c r="L74" s="1" t="str">
        <f>IF(COUNTIF(E74:K74,"x")=0,"compilare",IF(COUNTIF(E74:K74,"x")&gt;1,"errore",""))</f>
        <v>compilare</v>
      </c>
    </row>
    <row r="75" spans="1:12" ht="30" x14ac:dyDescent="0.25">
      <c r="C75" s="83" t="s">
        <v>127</v>
      </c>
    </row>
    <row r="76" spans="1:12" x14ac:dyDescent="0.25">
      <c r="A76" s="15" t="s">
        <v>128</v>
      </c>
      <c r="B76" s="106" t="s">
        <v>129</v>
      </c>
      <c r="C76" s="106"/>
      <c r="D76" s="16"/>
      <c r="E76" s="16"/>
      <c r="F76" s="16"/>
      <c r="G76" s="16"/>
      <c r="H76" s="16"/>
      <c r="I76" s="16"/>
      <c r="J76" s="16"/>
      <c r="K76" s="16"/>
    </row>
    <row r="77" spans="1:12" s="18" customFormat="1" ht="29.25" customHeight="1" x14ac:dyDescent="0.25">
      <c r="B77" s="105" t="s">
        <v>130</v>
      </c>
      <c r="C77" s="105"/>
    </row>
    <row r="78" spans="1:12" x14ac:dyDescent="0.25">
      <c r="B78" s="9" t="s">
        <v>131</v>
      </c>
      <c r="C78" s="82" t="s">
        <v>132</v>
      </c>
      <c r="E78" s="2"/>
      <c r="F78" s="4"/>
      <c r="G78" s="6"/>
      <c r="H78" s="5"/>
      <c r="I78" s="2"/>
      <c r="J78" s="2"/>
      <c r="K78" s="2"/>
      <c r="L78" s="1" t="str">
        <f>IF(COUNTIF(E78:K78,"x")=0,"compilare",IF(COUNTIF(E78:K78,"x")&gt;1,"errore",""))</f>
        <v>compilare</v>
      </c>
    </row>
    <row r="79" spans="1:12" ht="30" x14ac:dyDescent="0.25">
      <c r="C79" s="83" t="s">
        <v>133</v>
      </c>
    </row>
    <row r="80" spans="1:12" x14ac:dyDescent="0.25">
      <c r="B80" s="9" t="s">
        <v>134</v>
      </c>
      <c r="C80" s="82" t="s">
        <v>429</v>
      </c>
      <c r="E80" s="2"/>
      <c r="F80" s="4"/>
      <c r="G80" s="6"/>
      <c r="H80" s="5"/>
      <c r="I80" s="2"/>
      <c r="J80" s="2"/>
      <c r="K80" s="2"/>
      <c r="L80" s="1" t="str">
        <f>IF(COUNTIF(E80:K80,"x")=0,"compilare",IF(COUNTIF(E80:K80,"x")&gt;1,"errore",""))</f>
        <v>compilare</v>
      </c>
    </row>
    <row r="81" spans="1:12" ht="30" x14ac:dyDescent="0.25">
      <c r="C81" s="83" t="s">
        <v>135</v>
      </c>
    </row>
    <row r="82" spans="1:12" x14ac:dyDescent="0.25">
      <c r="B82" s="9" t="s">
        <v>136</v>
      </c>
      <c r="C82" s="82" t="s">
        <v>137</v>
      </c>
      <c r="E82" s="2"/>
      <c r="F82" s="4"/>
      <c r="G82" s="6"/>
      <c r="H82" s="5"/>
      <c r="I82" s="2"/>
      <c r="J82" s="2"/>
      <c r="K82" s="2"/>
      <c r="L82" s="1" t="str">
        <f>IF(COUNTIF(E82:K82,"x")=0,"compilare",IF(COUNTIF(E82:K82,"x")&gt;1,"errore",""))</f>
        <v>compilare</v>
      </c>
    </row>
    <row r="83" spans="1:12" ht="30" x14ac:dyDescent="0.25">
      <c r="C83" s="83" t="s">
        <v>138</v>
      </c>
    </row>
    <row r="84" spans="1:12" x14ac:dyDescent="0.25">
      <c r="B84" s="9" t="s">
        <v>139</v>
      </c>
      <c r="C84" s="82" t="s">
        <v>140</v>
      </c>
      <c r="E84" s="2"/>
      <c r="F84" s="4"/>
      <c r="G84" s="6"/>
      <c r="H84" s="5"/>
      <c r="I84" s="2"/>
      <c r="J84" s="2"/>
      <c r="K84" s="2"/>
      <c r="L84" s="1" t="str">
        <f>IF(COUNTIF(E84:K84,"x")=0,"compilare",IF(COUNTIF(E84:K84,"x")&gt;1,"errore",""))</f>
        <v>compilare</v>
      </c>
    </row>
    <row r="85" spans="1:12" x14ac:dyDescent="0.25">
      <c r="C85" s="83" t="s">
        <v>141</v>
      </c>
    </row>
    <row r="86" spans="1:12" x14ac:dyDescent="0.25">
      <c r="B86" s="9" t="s">
        <v>142</v>
      </c>
      <c r="C86" s="82" t="s">
        <v>143</v>
      </c>
      <c r="E86" s="2"/>
      <c r="F86" s="4"/>
      <c r="G86" s="6"/>
      <c r="H86" s="5"/>
      <c r="I86" s="2"/>
      <c r="J86" s="2"/>
      <c r="K86" s="2"/>
      <c r="L86" s="1" t="str">
        <f>IF(COUNTIF(E86:K86,"x")=0,"compilare",IF(COUNTIF(E86:K86,"x")&gt;1,"errore",""))</f>
        <v>compilare</v>
      </c>
    </row>
    <row r="87" spans="1:12" ht="30" x14ac:dyDescent="0.25">
      <c r="C87" s="83" t="s">
        <v>144</v>
      </c>
    </row>
    <row r="88" spans="1:12" x14ac:dyDescent="0.25">
      <c r="A88" s="15" t="s">
        <v>145</v>
      </c>
      <c r="B88" s="106" t="s">
        <v>146</v>
      </c>
      <c r="C88" s="106"/>
      <c r="D88" s="16"/>
      <c r="E88" s="16"/>
      <c r="F88" s="16"/>
      <c r="G88" s="16"/>
      <c r="H88" s="16"/>
      <c r="I88" s="16"/>
      <c r="J88" s="16"/>
      <c r="K88" s="16"/>
    </row>
    <row r="89" spans="1:12" s="18" customFormat="1" ht="29.25" customHeight="1" x14ac:dyDescent="0.25">
      <c r="B89" s="105" t="s">
        <v>147</v>
      </c>
      <c r="C89" s="105"/>
    </row>
    <row r="90" spans="1:12" x14ac:dyDescent="0.25">
      <c r="B90" s="9" t="s">
        <v>148</v>
      </c>
      <c r="C90" s="82" t="s">
        <v>149</v>
      </c>
      <c r="E90" s="2"/>
      <c r="F90" s="4"/>
      <c r="G90" s="6"/>
      <c r="H90" s="5"/>
      <c r="I90" s="2"/>
      <c r="J90" s="2"/>
      <c r="K90" s="2"/>
      <c r="L90" s="1" t="str">
        <f>IF(COUNTIF(E90:K90,"x")=0,"compilare",IF(COUNTIF(E90:K90,"x")&gt;1,"errore",""))</f>
        <v>compilare</v>
      </c>
    </row>
    <row r="91" spans="1:12" ht="30" x14ac:dyDescent="0.25">
      <c r="C91" s="83" t="s">
        <v>150</v>
      </c>
    </row>
    <row r="92" spans="1:12" x14ac:dyDescent="0.25">
      <c r="B92" s="9" t="s">
        <v>151</v>
      </c>
      <c r="C92" s="82" t="s">
        <v>152</v>
      </c>
      <c r="E92" s="2"/>
      <c r="F92" s="4"/>
      <c r="G92" s="6"/>
      <c r="H92" s="5"/>
      <c r="I92" s="2"/>
      <c r="J92" s="2"/>
      <c r="K92" s="2"/>
      <c r="L92" s="1" t="str">
        <f>IF(COUNTIF(E92:K92,"x")=0,"compilare",IF(COUNTIF(E92:K92,"x")&gt;1,"errore",""))</f>
        <v>compilare</v>
      </c>
    </row>
    <row r="93" spans="1:12" x14ac:dyDescent="0.25">
      <c r="C93" s="83" t="s">
        <v>153</v>
      </c>
    </row>
    <row r="94" spans="1:12" x14ac:dyDescent="0.25">
      <c r="B94" s="9" t="s">
        <v>154</v>
      </c>
      <c r="C94" s="82" t="s">
        <v>431</v>
      </c>
      <c r="E94" s="2"/>
      <c r="F94" s="4"/>
      <c r="G94" s="6"/>
      <c r="H94" s="5"/>
      <c r="I94" s="2"/>
      <c r="J94" s="2"/>
      <c r="K94" s="2"/>
      <c r="L94" s="1" t="str">
        <f>IF(COUNTIF(E94:K94,"x")=0,"compilare",IF(COUNTIF(E94:K94,"x")&gt;1,"errore",""))</f>
        <v>compilare</v>
      </c>
    </row>
    <row r="95" spans="1:12" ht="30" x14ac:dyDescent="0.25">
      <c r="C95" s="83" t="s">
        <v>430</v>
      </c>
    </row>
    <row r="96" spans="1:12" x14ac:dyDescent="0.25">
      <c r="B96" s="9" t="s">
        <v>155</v>
      </c>
      <c r="C96" s="82" t="s">
        <v>351</v>
      </c>
      <c r="E96" s="2"/>
      <c r="F96" s="4"/>
      <c r="G96" s="6"/>
      <c r="H96" s="5"/>
      <c r="I96" s="2"/>
      <c r="J96" s="2"/>
      <c r="K96" s="2"/>
      <c r="L96" s="1" t="str">
        <f>IF(COUNTIF(E96:K96,"x")=0,"compilare",IF(COUNTIF(E96:K96,"x")&gt;1,"errore",""))</f>
        <v>compilare</v>
      </c>
    </row>
    <row r="97" spans="1:12" ht="30" x14ac:dyDescent="0.25">
      <c r="C97" s="83" t="s">
        <v>432</v>
      </c>
    </row>
    <row r="98" spans="1:12" x14ac:dyDescent="0.25">
      <c r="A98" s="15" t="s">
        <v>156</v>
      </c>
      <c r="B98" s="106" t="s">
        <v>157</v>
      </c>
      <c r="C98" s="106"/>
      <c r="D98" s="16"/>
      <c r="E98" s="16"/>
      <c r="F98" s="16"/>
      <c r="G98" s="16"/>
      <c r="H98" s="16"/>
      <c r="I98" s="16"/>
      <c r="J98" s="16"/>
      <c r="K98" s="16"/>
    </row>
    <row r="99" spans="1:12" s="18" customFormat="1" ht="29.25" customHeight="1" x14ac:dyDescent="0.25">
      <c r="B99" s="105" t="s">
        <v>158</v>
      </c>
      <c r="C99" s="105"/>
    </row>
    <row r="100" spans="1:12" x14ac:dyDescent="0.25">
      <c r="B100" s="9" t="s">
        <v>159</v>
      </c>
      <c r="C100" s="82" t="s">
        <v>160</v>
      </c>
      <c r="E100" s="2"/>
      <c r="F100" s="4"/>
      <c r="G100" s="6"/>
      <c r="H100" s="5"/>
      <c r="I100" s="2"/>
      <c r="J100" s="2"/>
      <c r="K100" s="2"/>
      <c r="L100" s="1" t="str">
        <f>IF(COUNTIF(E100:K100,"x")=0,"compilare",IF(COUNTIF(E100:K100,"x")&gt;1,"errore",""))</f>
        <v>compilare</v>
      </c>
    </row>
    <row r="101" spans="1:12" x14ac:dyDescent="0.25">
      <c r="C101" s="83" t="s">
        <v>161</v>
      </c>
    </row>
    <row r="102" spans="1:12" x14ac:dyDescent="0.25">
      <c r="B102" s="9" t="s">
        <v>162</v>
      </c>
      <c r="C102" s="82" t="s">
        <v>163</v>
      </c>
      <c r="E102" s="2"/>
      <c r="F102" s="4"/>
      <c r="G102" s="6"/>
      <c r="H102" s="5"/>
      <c r="I102" s="2"/>
      <c r="J102" s="2"/>
      <c r="K102" s="2"/>
      <c r="L102" s="1" t="str">
        <f>IF(COUNTIF(E102:K102,"x")=0,"compilare",IF(COUNTIF(E102:K102,"x")&gt;1,"errore",""))</f>
        <v>compilare</v>
      </c>
    </row>
    <row r="103" spans="1:12" ht="34.5" customHeight="1" x14ac:dyDescent="0.25">
      <c r="C103" s="83" t="s">
        <v>433</v>
      </c>
    </row>
    <row r="104" spans="1:12" x14ac:dyDescent="0.25">
      <c r="B104" s="9" t="s">
        <v>164</v>
      </c>
      <c r="C104" s="82" t="s">
        <v>165</v>
      </c>
      <c r="E104" s="2"/>
      <c r="F104" s="4"/>
      <c r="G104" s="6"/>
      <c r="H104" s="5"/>
      <c r="I104" s="2"/>
      <c r="J104" s="2"/>
      <c r="K104" s="2"/>
      <c r="L104" s="1" t="str">
        <f>IF(COUNTIF(E104:K104,"x")=0,"compilare",IF(COUNTIF(E104:K104,"x")&gt;1,"errore",""))</f>
        <v>compilare</v>
      </c>
    </row>
    <row r="105" spans="1:12" ht="30" x14ac:dyDescent="0.25">
      <c r="C105" s="83" t="s">
        <v>434</v>
      </c>
    </row>
    <row r="106" spans="1:12" x14ac:dyDescent="0.25">
      <c r="B106" s="9" t="s">
        <v>166</v>
      </c>
      <c r="C106" s="82" t="s">
        <v>167</v>
      </c>
      <c r="E106" s="2"/>
      <c r="F106" s="4"/>
      <c r="G106" s="6"/>
      <c r="H106" s="5"/>
      <c r="I106" s="2"/>
      <c r="J106" s="2"/>
      <c r="K106" s="2"/>
      <c r="L106" s="1" t="str">
        <f>IF(COUNTIF(E106:K106,"x")=0,"compilare",IF(COUNTIF(E106:K106,"x")&gt;1,"errore",""))</f>
        <v>compilare</v>
      </c>
    </row>
    <row r="107" spans="1:12" ht="30" x14ac:dyDescent="0.25">
      <c r="C107" s="83" t="s">
        <v>352</v>
      </c>
    </row>
    <row r="108" spans="1:12" x14ac:dyDescent="0.25">
      <c r="B108" s="9" t="s">
        <v>168</v>
      </c>
      <c r="C108" s="82" t="s">
        <v>169</v>
      </c>
      <c r="E108" s="2"/>
      <c r="F108" s="4"/>
      <c r="G108" s="6"/>
      <c r="H108" s="5"/>
      <c r="I108" s="2"/>
      <c r="J108" s="2"/>
      <c r="K108" s="2"/>
      <c r="L108" s="1" t="str">
        <f>IF(COUNTIF(E108:K108,"x")=0,"compilare",IF(COUNTIF(E108:K108,"x")&gt;1,"errore",""))</f>
        <v>compilare</v>
      </c>
    </row>
    <row r="109" spans="1:12" ht="21.75" customHeight="1" x14ac:dyDescent="0.25">
      <c r="C109" s="85" t="s">
        <v>170</v>
      </c>
    </row>
    <row r="110" spans="1:12" x14ac:dyDescent="0.25">
      <c r="B110" s="9" t="s">
        <v>171</v>
      </c>
      <c r="C110" s="82" t="s">
        <v>172</v>
      </c>
      <c r="E110" s="2"/>
      <c r="F110" s="4"/>
      <c r="G110" s="6"/>
      <c r="H110" s="5"/>
      <c r="I110" s="2"/>
      <c r="J110" s="2"/>
      <c r="K110" s="2"/>
      <c r="L110" s="1" t="str">
        <f>IF(COUNTIF(E110:K110,"x")=0,"compilare",IF(COUNTIF(E110:K110,"x")&gt;1,"errore",""))</f>
        <v>compilare</v>
      </c>
    </row>
    <row r="111" spans="1:12" ht="30" x14ac:dyDescent="0.25">
      <c r="C111" s="83" t="s">
        <v>173</v>
      </c>
    </row>
    <row r="112" spans="1:12" x14ac:dyDescent="0.25">
      <c r="A112" s="15" t="s">
        <v>174</v>
      </c>
      <c r="B112" s="106" t="s">
        <v>175</v>
      </c>
      <c r="C112" s="106"/>
      <c r="D112" s="16"/>
      <c r="E112" s="16"/>
      <c r="F112" s="16"/>
      <c r="G112" s="16"/>
      <c r="H112" s="16"/>
      <c r="I112" s="16"/>
      <c r="J112" s="16"/>
      <c r="K112" s="16"/>
    </row>
    <row r="113" spans="1:12" s="18" customFormat="1" ht="29.25" customHeight="1" x14ac:dyDescent="0.25">
      <c r="B113" s="105" t="s">
        <v>176</v>
      </c>
      <c r="C113" s="105"/>
    </row>
    <row r="114" spans="1:12" x14ac:dyDescent="0.25">
      <c r="B114" s="9" t="s">
        <v>177</v>
      </c>
      <c r="C114" s="82" t="s">
        <v>178</v>
      </c>
      <c r="E114" s="2"/>
      <c r="F114" s="4"/>
      <c r="G114" s="6"/>
      <c r="H114" s="5"/>
      <c r="I114" s="2"/>
      <c r="J114" s="2"/>
      <c r="K114" s="2"/>
      <c r="L114" s="1" t="str">
        <f>IF(COUNTIF(E114:K114,"x")=0,"compilare",IF(COUNTIF(E114:K114,"x")&gt;1,"errore",""))</f>
        <v>compilare</v>
      </c>
    </row>
    <row r="115" spans="1:12" ht="23.25" customHeight="1" x14ac:dyDescent="0.25">
      <c r="C115" s="85" t="s">
        <v>179</v>
      </c>
    </row>
    <row r="116" spans="1:12" x14ac:dyDescent="0.25">
      <c r="B116" s="9" t="s">
        <v>180</v>
      </c>
      <c r="C116" s="82" t="s">
        <v>181</v>
      </c>
      <c r="E116" s="2"/>
      <c r="F116" s="4"/>
      <c r="G116" s="6"/>
      <c r="H116" s="5"/>
      <c r="I116" s="2"/>
      <c r="J116" s="2"/>
      <c r="K116" s="2"/>
      <c r="L116" s="1" t="str">
        <f>IF(COUNTIF(E116:K116,"x")=0,"compilare",IF(COUNTIF(E116:K116,"x")&gt;1,"errore",""))</f>
        <v>compilare</v>
      </c>
    </row>
    <row r="117" spans="1:12" x14ac:dyDescent="0.25">
      <c r="C117" s="83" t="s">
        <v>182</v>
      </c>
    </row>
    <row r="118" spans="1:12" x14ac:dyDescent="0.25">
      <c r="B118" s="9" t="s">
        <v>183</v>
      </c>
      <c r="C118" s="82" t="s">
        <v>184</v>
      </c>
      <c r="E118" s="2"/>
      <c r="F118" s="4"/>
      <c r="G118" s="6"/>
      <c r="H118" s="5"/>
      <c r="I118" s="2"/>
      <c r="J118" s="2"/>
      <c r="K118" s="2"/>
      <c r="L118" s="1" t="str">
        <f>IF(COUNTIF(E118:K118,"x")=0,"compilare",IF(COUNTIF(E118:K118,"x")&gt;1,"errore",""))</f>
        <v>compilare</v>
      </c>
    </row>
    <row r="119" spans="1:12" ht="30" x14ac:dyDescent="0.25">
      <c r="C119" s="83" t="s">
        <v>185</v>
      </c>
    </row>
    <row r="120" spans="1:12" x14ac:dyDescent="0.25">
      <c r="B120" s="9" t="s">
        <v>186</v>
      </c>
      <c r="C120" s="82" t="s">
        <v>187</v>
      </c>
      <c r="E120" s="2"/>
      <c r="F120" s="4"/>
      <c r="G120" s="6"/>
      <c r="H120" s="5"/>
      <c r="I120" s="2"/>
      <c r="J120" s="2"/>
      <c r="K120" s="2"/>
      <c r="L120" s="1" t="str">
        <f>IF(COUNTIF(E120:K120,"x")=0,"compilare",IF(COUNTIF(E120:K120,"x")&gt;1,"errore",""))</f>
        <v>compilare</v>
      </c>
    </row>
    <row r="121" spans="1:12" ht="30" x14ac:dyDescent="0.25">
      <c r="C121" s="83" t="s">
        <v>188</v>
      </c>
    </row>
    <row r="122" spans="1:12" x14ac:dyDescent="0.25">
      <c r="B122" s="9" t="s">
        <v>189</v>
      </c>
      <c r="C122" s="82" t="s">
        <v>190</v>
      </c>
      <c r="E122" s="2"/>
      <c r="F122" s="4"/>
      <c r="G122" s="6"/>
      <c r="H122" s="5"/>
      <c r="I122" s="2"/>
      <c r="J122" s="2"/>
      <c r="K122" s="2"/>
      <c r="L122" s="1" t="str">
        <f>IF(COUNTIF(E122:K122,"x")=0,"compilare",IF(COUNTIF(E122:K122,"x")&gt;1,"errore",""))</f>
        <v>compilare</v>
      </c>
    </row>
    <row r="123" spans="1:12" x14ac:dyDescent="0.25">
      <c r="C123" s="83" t="s">
        <v>191</v>
      </c>
    </row>
    <row r="124" spans="1:12" x14ac:dyDescent="0.25">
      <c r="B124" s="9" t="s">
        <v>192</v>
      </c>
      <c r="C124" s="82" t="s">
        <v>193</v>
      </c>
      <c r="E124" s="2"/>
      <c r="F124" s="4"/>
      <c r="G124" s="6"/>
      <c r="H124" s="5"/>
      <c r="I124" s="2"/>
      <c r="J124" s="2"/>
      <c r="K124" s="2"/>
      <c r="L124" s="1" t="str">
        <f>IF(COUNTIF(E124:K124,"x")=0,"compilare",IF(COUNTIF(E124:K124,"x")&gt;1,"errore",""))</f>
        <v>compilare</v>
      </c>
    </row>
    <row r="125" spans="1:12" x14ac:dyDescent="0.25">
      <c r="C125" s="83" t="s">
        <v>194</v>
      </c>
    </row>
    <row r="126" spans="1:12" x14ac:dyDescent="0.25">
      <c r="B126" s="9" t="s">
        <v>195</v>
      </c>
      <c r="C126" s="82" t="s">
        <v>196</v>
      </c>
      <c r="E126" s="2"/>
      <c r="F126" s="4"/>
      <c r="G126" s="6"/>
      <c r="H126" s="5"/>
      <c r="I126" s="2"/>
      <c r="J126" s="2"/>
      <c r="K126" s="2"/>
      <c r="L126" s="1" t="str">
        <f>IF(COUNTIF(E126:K126,"x")=0,"compilare",IF(COUNTIF(E126:K126,"x")&gt;1,"errore",""))</f>
        <v>compilare</v>
      </c>
    </row>
    <row r="127" spans="1:12" ht="30" x14ac:dyDescent="0.25">
      <c r="C127" s="83" t="s">
        <v>197</v>
      </c>
    </row>
    <row r="128" spans="1:12" x14ac:dyDescent="0.25">
      <c r="A128" s="15" t="s">
        <v>198</v>
      </c>
      <c r="B128" s="106" t="s">
        <v>199</v>
      </c>
      <c r="C128" s="106"/>
      <c r="D128" s="16"/>
      <c r="E128" s="16"/>
      <c r="F128" s="16"/>
      <c r="G128" s="16"/>
      <c r="H128" s="16"/>
      <c r="I128" s="16"/>
      <c r="J128" s="16"/>
      <c r="K128" s="16"/>
    </row>
    <row r="129" spans="2:12" s="18" customFormat="1" ht="29.25" customHeight="1" x14ac:dyDescent="0.25">
      <c r="B129" s="105" t="s">
        <v>200</v>
      </c>
      <c r="C129" s="105"/>
    </row>
    <row r="130" spans="2:12" x14ac:dyDescent="0.25">
      <c r="B130" s="9" t="s">
        <v>201</v>
      </c>
      <c r="C130" s="82" t="s">
        <v>202</v>
      </c>
      <c r="E130" s="2"/>
      <c r="F130" s="4"/>
      <c r="G130" s="6"/>
      <c r="H130" s="5"/>
      <c r="I130" s="2"/>
      <c r="J130" s="2"/>
      <c r="K130" s="2"/>
      <c r="L130" s="1" t="str">
        <f>IF(COUNTIF(E130:K130,"x")=0,"compilare",IF(COUNTIF(E130:K130,"x")&gt;1,"errore",""))</f>
        <v>compilare</v>
      </c>
    </row>
    <row r="131" spans="2:12" ht="30" x14ac:dyDescent="0.25">
      <c r="C131" s="83" t="s">
        <v>203</v>
      </c>
    </row>
    <row r="132" spans="2:12" x14ac:dyDescent="0.25">
      <c r="B132" s="9" t="s">
        <v>204</v>
      </c>
      <c r="C132" s="82" t="s">
        <v>205</v>
      </c>
      <c r="E132" s="2"/>
      <c r="F132" s="4"/>
      <c r="G132" s="6"/>
      <c r="H132" s="5"/>
      <c r="I132" s="2"/>
      <c r="J132" s="2"/>
      <c r="K132" s="2"/>
      <c r="L132" s="1" t="str">
        <f>IF(COUNTIF(E132:K132,"x")=0,"compilare",IF(COUNTIF(E132:K132,"x")&gt;1,"errore",""))</f>
        <v>compilare</v>
      </c>
    </row>
    <row r="133" spans="2:12" ht="27.75" customHeight="1" x14ac:dyDescent="0.25">
      <c r="C133" s="83" t="s">
        <v>206</v>
      </c>
    </row>
    <row r="134" spans="2:12" x14ac:dyDescent="0.25">
      <c r="B134" s="9" t="s">
        <v>207</v>
      </c>
      <c r="C134" s="82" t="s">
        <v>208</v>
      </c>
      <c r="E134" s="2"/>
      <c r="F134" s="4"/>
      <c r="G134" s="6"/>
      <c r="H134" s="5"/>
      <c r="I134" s="2"/>
      <c r="J134" s="2"/>
      <c r="K134" s="2"/>
      <c r="L134" s="1" t="str">
        <f>IF(COUNTIF(E134:K134,"x")=0,"compilare",IF(COUNTIF(E134:K134,"x")&gt;1,"errore",""))</f>
        <v>compilare</v>
      </c>
    </row>
    <row r="135" spans="2:12" ht="30" x14ac:dyDescent="0.25">
      <c r="C135" s="83" t="s">
        <v>209</v>
      </c>
    </row>
    <row r="136" spans="2:12" x14ac:dyDescent="0.25">
      <c r="B136" s="9" t="s">
        <v>210</v>
      </c>
      <c r="C136" s="82" t="s">
        <v>211</v>
      </c>
      <c r="E136" s="2"/>
      <c r="F136" s="4"/>
      <c r="G136" s="6"/>
      <c r="H136" s="5"/>
      <c r="I136" s="2"/>
      <c r="J136" s="2"/>
      <c r="K136" s="2"/>
      <c r="L136" s="1" t="str">
        <f>IF(COUNTIF(E136:K136,"x")=0,"compilare",IF(COUNTIF(E136:K136,"x")&gt;1,"errore",""))</f>
        <v>compilare</v>
      </c>
    </row>
    <row r="137" spans="2:12" ht="30" x14ac:dyDescent="0.25">
      <c r="C137" s="83" t="s">
        <v>212</v>
      </c>
    </row>
  </sheetData>
  <sheetProtection password="DC67" sheet="1" objects="1" scenarios="1"/>
  <mergeCells count="21">
    <mergeCell ref="B128:C128"/>
    <mergeCell ref="B129:C129"/>
    <mergeCell ref="B88:C88"/>
    <mergeCell ref="B89:C89"/>
    <mergeCell ref="B98:C98"/>
    <mergeCell ref="B99:C99"/>
    <mergeCell ref="B112:C112"/>
    <mergeCell ref="B113:C113"/>
    <mergeCell ref="A2:C2"/>
    <mergeCell ref="B77:C77"/>
    <mergeCell ref="B4:C4"/>
    <mergeCell ref="B5:C5"/>
    <mergeCell ref="B14:C14"/>
    <mergeCell ref="B15:C15"/>
    <mergeCell ref="B24:C24"/>
    <mergeCell ref="B25:C25"/>
    <mergeCell ref="B52:C52"/>
    <mergeCell ref="B53:C53"/>
    <mergeCell ref="B66:C66"/>
    <mergeCell ref="B67:C67"/>
    <mergeCell ref="B76:C76"/>
  </mergeCells>
  <conditionalFormatting sqref="E54:K54 E56:K56 E58:K58 E60:K60 E62:K62 E64:K64 E68:K68 E70:K70 E72:K72 E74:K74 E78:K78 E80:K80 E82:K82 E84:K84 E86:K86 E90:K90 E92:K92 E94:K94 E96:K96 E100:K100 E102:K102 E104:K104 E106:K106 E108:K108 E110:K110 E114:K114 E116:K116 E118:K118 E120:K120 E122:K122 E124:K124 E126:K126 E130:K130 E132:K132 E134:K134 E136:K136 E6:K6 E8:K8 E10:K10 E12:K12 E16:K16 E18:K18 E20:K20 E22:K22 E26:K26 E28:K28 E30:K30 E32:K32 E34:K34 E36:K36 E38:K38 E40:K40 E42:K42 E44:K44 E46:K46 E48:K48 E50:K50">
    <cfRule type="notContainsBlanks" dxfId="3" priority="116">
      <formula>LEN(TRIM(E6))&gt;0</formula>
    </cfRule>
  </conditionalFormatting>
  <conditionalFormatting sqref="L54 L56 L58 L60 L62 L64 L68 L70 L72 L74 L78 L80 L82 L84 L86 L90 L92 L94 L96 L100 L102 L104 L106 L108 L110 L114 L116 L118 L120 L122 L124 L126 L130 L132 L134 L136 L6 L8 L10 L12 L16 L18 L20 L22 L26 L28 L30 L32 L34 L36 L38 L40 L42 L44 L46 L48 L50">
    <cfRule type="cellIs" dxfId="2" priority="115" operator="equal">
      <formula>"errore"</formula>
    </cfRule>
  </conditionalFormatting>
  <dataValidations count="1">
    <dataValidation type="list" allowBlank="1" showInputMessage="1" showErrorMessage="1" sqref="E136:K136 E134:K134 E132:K132 E130:K130 E126:K126 E124:K124 E122:K122 E120:K120 E118:K118 E116:K116 E114:K114 E110:K110 E108:K108 E106:K106 E104:K104 E102:K102 E100:K100 E96:K96 E94:K94 E92:K92 E90:K90 E86:K86 E84:K84 E82:K82 E80:K80 E78:K78 E74:K74 E72:K72 E70:K70 E68:K68 E64:K64 E62:K62 E60:K60 E58:K58 E56:K56 E54:K54 E8:K8 E10:K10 E12:K12 E16:K16 E18:K18 E20:K20 E22:K22 E26:K26 E28:K28 E30:K30 E32:K32 E34:K34 E36:K36 E38:K38 E40:K40 E42:K42 E44:K44 E46:K46 E48:K48 E50:K50 E6:K6">
      <formula1>$M$2:$N$2</formula1>
    </dataValidation>
  </dataValidation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pane xSplit="3" ySplit="3" topLeftCell="D46" activePane="bottomRight" state="frozen"/>
      <selection activeCell="C23" sqref="C23"/>
      <selection pane="topRight" activeCell="C23" sqref="C23"/>
      <selection pane="bottomLeft" activeCell="C23" sqref="C23"/>
      <selection pane="bottomRight" activeCell="C55" sqref="C55"/>
    </sheetView>
  </sheetViews>
  <sheetFormatPr defaultRowHeight="15" x14ac:dyDescent="0.25"/>
  <cols>
    <col min="1" max="2" width="7.42578125" customWidth="1"/>
    <col min="3" max="3" width="90" style="17" customWidth="1"/>
    <col min="4" max="4" width="3.85546875" customWidth="1"/>
    <col min="5" max="11" width="7.7109375" customWidth="1"/>
    <col min="13" max="13" width="0" hidden="1" customWidth="1"/>
  </cols>
  <sheetData>
    <row r="1" spans="1:13" ht="36" customHeight="1" x14ac:dyDescent="0.25">
      <c r="A1" s="45"/>
      <c r="B1" s="45"/>
      <c r="C1" s="108" t="s">
        <v>363</v>
      </c>
      <c r="D1" s="108"/>
      <c r="E1" s="47" t="s">
        <v>360</v>
      </c>
      <c r="F1" s="45"/>
      <c r="G1" s="45"/>
      <c r="H1" s="45"/>
      <c r="I1" s="45"/>
      <c r="J1" s="45"/>
      <c r="K1" s="45"/>
    </row>
    <row r="2" spans="1:13" ht="58.5" customHeight="1" x14ac:dyDescent="0.25">
      <c r="A2" s="109" t="s">
        <v>364</v>
      </c>
      <c r="B2" s="109"/>
      <c r="C2" s="109"/>
      <c r="D2" s="14"/>
      <c r="E2" s="13" t="s">
        <v>3</v>
      </c>
      <c r="F2" s="13" t="s">
        <v>4</v>
      </c>
      <c r="G2" s="13" t="s">
        <v>2</v>
      </c>
      <c r="H2" s="13" t="s">
        <v>7</v>
      </c>
      <c r="I2" s="13" t="s">
        <v>5</v>
      </c>
      <c r="J2" s="13" t="s">
        <v>6</v>
      </c>
      <c r="K2" s="13" t="s">
        <v>8</v>
      </c>
      <c r="M2" s="7" t="s">
        <v>10</v>
      </c>
    </row>
    <row r="3" spans="1:13" x14ac:dyDescent="0.25">
      <c r="A3" s="3" t="s">
        <v>1</v>
      </c>
      <c r="B3" s="3" t="s">
        <v>0</v>
      </c>
      <c r="C3" s="3" t="s">
        <v>9</v>
      </c>
      <c r="D3" s="14"/>
      <c r="E3" s="14"/>
      <c r="F3" s="14"/>
      <c r="G3" s="14"/>
      <c r="H3" s="14"/>
      <c r="I3" s="14"/>
      <c r="J3" s="14"/>
      <c r="K3" s="14"/>
    </row>
    <row r="4" spans="1:13" x14ac:dyDescent="0.25">
      <c r="A4" s="15" t="s">
        <v>257</v>
      </c>
      <c r="B4" s="106" t="s">
        <v>355</v>
      </c>
      <c r="C4" s="106"/>
      <c r="D4" s="16"/>
      <c r="E4" s="16"/>
      <c r="F4" s="16"/>
      <c r="G4" s="16"/>
      <c r="H4" s="16"/>
      <c r="I4" s="16"/>
      <c r="J4" s="16"/>
      <c r="K4" s="16"/>
    </row>
    <row r="5" spans="1:13" ht="29.25" customHeight="1" x14ac:dyDescent="0.25">
      <c r="B5" s="105" t="s">
        <v>356</v>
      </c>
      <c r="C5" s="105"/>
    </row>
    <row r="6" spans="1:13" x14ac:dyDescent="0.25">
      <c r="B6" s="9" t="s">
        <v>213</v>
      </c>
      <c r="C6" s="82" t="s">
        <v>214</v>
      </c>
      <c r="E6" s="2"/>
      <c r="F6" s="4"/>
      <c r="G6" s="6"/>
      <c r="H6" s="5"/>
      <c r="I6" s="2"/>
      <c r="J6" s="2"/>
      <c r="K6" s="2"/>
      <c r="L6" s="1" t="str">
        <f>IF(COUNTIF(E6:K6,"x")=0,"compilare",IF(COUNTIF(E6:K6,"x")&gt;1,"errore",""))</f>
        <v>compilare</v>
      </c>
    </row>
    <row r="7" spans="1:13" ht="30" x14ac:dyDescent="0.25">
      <c r="C7" s="83" t="s">
        <v>435</v>
      </c>
    </row>
    <row r="8" spans="1:13" x14ac:dyDescent="0.25">
      <c r="B8" s="9" t="s">
        <v>215</v>
      </c>
      <c r="C8" s="82" t="s">
        <v>216</v>
      </c>
      <c r="E8" s="2"/>
      <c r="F8" s="4"/>
      <c r="G8" s="6"/>
      <c r="H8" s="5"/>
      <c r="I8" s="2"/>
      <c r="J8" s="2"/>
      <c r="K8" s="2"/>
      <c r="L8" s="1" t="str">
        <f>IF(COUNTIF(E8:K8,"x")=0,"compilare",IF(COUNTIF(E8:K8,"x")&gt;1,"errore",""))</f>
        <v>compilare</v>
      </c>
    </row>
    <row r="9" spans="1:13" ht="30" x14ac:dyDescent="0.25">
      <c r="C9" s="83" t="s">
        <v>436</v>
      </c>
    </row>
    <row r="10" spans="1:13" x14ac:dyDescent="0.25">
      <c r="B10" s="9" t="s">
        <v>217</v>
      </c>
      <c r="C10" s="82" t="s">
        <v>218</v>
      </c>
      <c r="E10" s="2"/>
      <c r="F10" s="4"/>
      <c r="G10" s="6"/>
      <c r="H10" s="5"/>
      <c r="I10" s="2"/>
      <c r="J10" s="2"/>
      <c r="K10" s="2"/>
      <c r="L10" s="1" t="str">
        <f>IF(COUNTIF(E10:K10,"x")=0,"compilare",IF(COUNTIF(E10:K10,"x")&gt;1,"errore",""))</f>
        <v>compilare</v>
      </c>
    </row>
    <row r="11" spans="1:13" ht="30" x14ac:dyDescent="0.25">
      <c r="C11" s="83" t="s">
        <v>437</v>
      </c>
    </row>
    <row r="12" spans="1:13" x14ac:dyDescent="0.25">
      <c r="B12" s="9" t="s">
        <v>219</v>
      </c>
      <c r="C12" s="82" t="s">
        <v>220</v>
      </c>
      <c r="E12" s="2"/>
      <c r="F12" s="4"/>
      <c r="G12" s="6"/>
      <c r="H12" s="5"/>
      <c r="I12" s="2"/>
      <c r="J12" s="2"/>
      <c r="K12" s="2"/>
      <c r="L12" s="1" t="str">
        <f>IF(COUNTIF(E12:K12,"x")=0,"compilare",IF(COUNTIF(E12:K12,"x")&gt;1,"errore",""))</f>
        <v>compilare</v>
      </c>
    </row>
    <row r="13" spans="1:13" ht="30" x14ac:dyDescent="0.25">
      <c r="C13" s="83" t="s">
        <v>438</v>
      </c>
    </row>
    <row r="14" spans="1:13" x14ac:dyDescent="0.25">
      <c r="B14" s="9" t="s">
        <v>221</v>
      </c>
      <c r="C14" s="82" t="s">
        <v>222</v>
      </c>
      <c r="E14" s="2"/>
      <c r="F14" s="4"/>
      <c r="G14" s="6"/>
      <c r="H14" s="5"/>
      <c r="I14" s="2"/>
      <c r="J14" s="2"/>
      <c r="K14" s="2"/>
      <c r="L14" s="1" t="str">
        <f>IF(COUNTIF(E14:K14,"x")=0,"compilare",IF(COUNTIF(E14:K14,"x")&gt;1,"errore",""))</f>
        <v>compilare</v>
      </c>
    </row>
    <row r="15" spans="1:13" ht="30" x14ac:dyDescent="0.25">
      <c r="C15" s="83" t="s">
        <v>439</v>
      </c>
    </row>
    <row r="16" spans="1:13" x14ac:dyDescent="0.25">
      <c r="B16" s="9" t="s">
        <v>223</v>
      </c>
      <c r="C16" s="82" t="s">
        <v>224</v>
      </c>
      <c r="E16" s="2"/>
      <c r="F16" s="4"/>
      <c r="G16" s="6"/>
      <c r="H16" s="5"/>
      <c r="I16" s="2"/>
      <c r="J16" s="2"/>
      <c r="K16" s="2"/>
      <c r="L16" s="1" t="str">
        <f>IF(COUNTIF(E16:K16,"x")=0,"compilare",IF(COUNTIF(E16:K16,"x")&gt;1,"errore",""))</f>
        <v>compilare</v>
      </c>
    </row>
    <row r="17" spans="1:12" ht="18" customHeight="1" x14ac:dyDescent="0.25">
      <c r="C17" s="83" t="s">
        <v>440</v>
      </c>
    </row>
    <row r="18" spans="1:12" x14ac:dyDescent="0.25">
      <c r="A18" s="15" t="s">
        <v>258</v>
      </c>
      <c r="B18" s="106" t="s">
        <v>354</v>
      </c>
      <c r="C18" s="106"/>
      <c r="D18" s="16"/>
      <c r="E18" s="16"/>
      <c r="F18" s="16"/>
      <c r="G18" s="16"/>
      <c r="H18" s="16"/>
      <c r="I18" s="16"/>
      <c r="J18" s="16"/>
      <c r="K18" s="16"/>
    </row>
    <row r="19" spans="1:12" ht="29.25" customHeight="1" x14ac:dyDescent="0.25">
      <c r="B19" s="107" t="s">
        <v>357</v>
      </c>
      <c r="C19" s="107"/>
    </row>
    <row r="20" spans="1:12" x14ac:dyDescent="0.25">
      <c r="B20" s="9" t="s">
        <v>225</v>
      </c>
      <c r="C20" s="82" t="s">
        <v>359</v>
      </c>
      <c r="E20" s="2"/>
      <c r="F20" s="4"/>
      <c r="G20" s="6"/>
      <c r="H20" s="5"/>
      <c r="I20" s="2"/>
      <c r="J20" s="2"/>
      <c r="K20" s="2"/>
      <c r="L20" s="1" t="str">
        <f>IF(COUNTIF(E20:K20,"x")=0,"compilare",IF(COUNTIF(E20:K20,"x")&gt;1,"errore",""))</f>
        <v>compilare</v>
      </c>
    </row>
    <row r="21" spans="1:12" x14ac:dyDescent="0.25">
      <c r="C21" s="83" t="s">
        <v>441</v>
      </c>
    </row>
    <row r="22" spans="1:12" x14ac:dyDescent="0.25">
      <c r="B22" s="9" t="s">
        <v>226</v>
      </c>
      <c r="C22" s="82" t="s">
        <v>227</v>
      </c>
      <c r="E22" s="2"/>
      <c r="F22" s="4"/>
      <c r="G22" s="6"/>
      <c r="H22" s="5"/>
      <c r="I22" s="2"/>
      <c r="J22" s="2"/>
      <c r="K22" s="2"/>
      <c r="L22" s="1" t="str">
        <f>IF(COUNTIF(E22:K22,"x")=0,"compilare",IF(COUNTIF(E22:K22,"x")&gt;1,"errore",""))</f>
        <v>compilare</v>
      </c>
    </row>
    <row r="23" spans="1:12" ht="30" x14ac:dyDescent="0.25">
      <c r="C23" s="83" t="s">
        <v>442</v>
      </c>
    </row>
    <row r="24" spans="1:12" x14ac:dyDescent="0.25">
      <c r="B24" s="9" t="s">
        <v>228</v>
      </c>
      <c r="C24" s="82" t="s">
        <v>229</v>
      </c>
      <c r="E24" s="2"/>
      <c r="F24" s="4"/>
      <c r="G24" s="6"/>
      <c r="H24" s="5"/>
      <c r="I24" s="2"/>
      <c r="J24" s="2"/>
      <c r="K24" s="2"/>
      <c r="L24" s="1" t="str">
        <f>IF(COUNTIF(E24:K24,"x")=0,"compilare",IF(COUNTIF(E24:K24,"x")&gt;1,"errore",""))</f>
        <v>compilare</v>
      </c>
    </row>
    <row r="25" spans="1:12" ht="30" x14ac:dyDescent="0.25">
      <c r="C25" s="83" t="s">
        <v>443</v>
      </c>
    </row>
    <row r="26" spans="1:12" x14ac:dyDescent="0.25">
      <c r="B26" s="9" t="s">
        <v>230</v>
      </c>
      <c r="C26" s="82" t="s">
        <v>231</v>
      </c>
      <c r="E26" s="2"/>
      <c r="F26" s="4"/>
      <c r="G26" s="6"/>
      <c r="H26" s="5"/>
      <c r="I26" s="2"/>
      <c r="J26" s="2"/>
      <c r="K26" s="2"/>
      <c r="L26" s="1" t="str">
        <f>IF(COUNTIF(E26:K26,"x")=0,"compilare",IF(COUNTIF(E26:K26,"x")&gt;1,"errore",""))</f>
        <v>compilare</v>
      </c>
    </row>
    <row r="27" spans="1:12" x14ac:dyDescent="0.25">
      <c r="C27" s="83" t="s">
        <v>444</v>
      </c>
    </row>
    <row r="28" spans="1:12" x14ac:dyDescent="0.25">
      <c r="A28" s="15" t="s">
        <v>259</v>
      </c>
      <c r="B28" s="106" t="s">
        <v>260</v>
      </c>
      <c r="C28" s="106"/>
      <c r="D28" s="16"/>
      <c r="E28" s="16"/>
      <c r="F28" s="16"/>
      <c r="G28" s="16"/>
      <c r="H28" s="16"/>
      <c r="I28" s="16"/>
      <c r="J28" s="16"/>
      <c r="K28" s="16"/>
    </row>
    <row r="29" spans="1:12" s="18" customFormat="1" ht="29.25" customHeight="1" x14ac:dyDescent="0.25">
      <c r="B29" s="105" t="s">
        <v>261</v>
      </c>
      <c r="C29" s="105"/>
    </row>
    <row r="30" spans="1:12" x14ac:dyDescent="0.25">
      <c r="B30" s="9" t="s">
        <v>232</v>
      </c>
      <c r="C30" s="82" t="s">
        <v>358</v>
      </c>
      <c r="E30" s="2"/>
      <c r="F30" s="4"/>
      <c r="G30" s="6"/>
      <c r="H30" s="5"/>
      <c r="I30" s="2"/>
      <c r="J30" s="2"/>
      <c r="K30" s="2"/>
      <c r="L30" s="1" t="str">
        <f>IF(COUNTIF(E30:K30,"x")=0,"compilare",IF(COUNTIF(E30:K30,"x")&gt;1,"errore",""))</f>
        <v>compilare</v>
      </c>
    </row>
    <row r="31" spans="1:12" ht="30" x14ac:dyDescent="0.25">
      <c r="C31" s="83" t="s">
        <v>445</v>
      </c>
    </row>
    <row r="32" spans="1:12" x14ac:dyDescent="0.25">
      <c r="B32" s="9" t="s">
        <v>233</v>
      </c>
      <c r="C32" s="82" t="s">
        <v>234</v>
      </c>
      <c r="E32" s="2"/>
      <c r="F32" s="4"/>
      <c r="G32" s="6"/>
      <c r="H32" s="5"/>
      <c r="I32" s="2"/>
      <c r="J32" s="2"/>
      <c r="K32" s="2"/>
      <c r="L32" s="1" t="str">
        <f>IF(COUNTIF(E32:K32,"x")=0,"compilare",IF(COUNTIF(E32:K32,"x")&gt;1,"errore",""))</f>
        <v>compilare</v>
      </c>
    </row>
    <row r="33" spans="1:12" ht="30" x14ac:dyDescent="0.25">
      <c r="C33" s="83" t="s">
        <v>446</v>
      </c>
    </row>
    <row r="34" spans="1:12" x14ac:dyDescent="0.25">
      <c r="B34" s="9" t="s">
        <v>235</v>
      </c>
      <c r="C34" s="82" t="s">
        <v>236</v>
      </c>
      <c r="E34" s="2"/>
      <c r="F34" s="4"/>
      <c r="G34" s="6"/>
      <c r="H34" s="5"/>
      <c r="I34" s="2"/>
      <c r="J34" s="2"/>
      <c r="K34" s="2"/>
      <c r="L34" s="1" t="str">
        <f>IF(COUNTIF(E34:K34,"x")=0,"compilare",IF(COUNTIF(E34:K34,"x")&gt;1,"errore",""))</f>
        <v>compilare</v>
      </c>
    </row>
    <row r="35" spans="1:12" ht="30" x14ac:dyDescent="0.25">
      <c r="C35" s="83" t="s">
        <v>447</v>
      </c>
    </row>
    <row r="36" spans="1:12" x14ac:dyDescent="0.25">
      <c r="B36" s="9" t="s">
        <v>237</v>
      </c>
      <c r="C36" s="82" t="s">
        <v>238</v>
      </c>
      <c r="E36" s="2"/>
      <c r="F36" s="4"/>
      <c r="G36" s="6"/>
      <c r="H36" s="5"/>
      <c r="I36" s="2"/>
      <c r="J36" s="2"/>
      <c r="K36" s="2"/>
      <c r="L36" s="1" t="str">
        <f>IF(COUNTIF(E36:K36,"x")=0,"compilare",IF(COUNTIF(E36:K36,"x")&gt;1,"errore",""))</f>
        <v>compilare</v>
      </c>
    </row>
    <row r="37" spans="1:12" x14ac:dyDescent="0.25">
      <c r="C37" s="83" t="s">
        <v>448</v>
      </c>
    </row>
    <row r="38" spans="1:12" x14ac:dyDescent="0.25">
      <c r="A38" s="15" t="s">
        <v>262</v>
      </c>
      <c r="B38" s="106" t="s">
        <v>263</v>
      </c>
      <c r="C38" s="106"/>
      <c r="D38" s="16"/>
      <c r="E38" s="16"/>
      <c r="F38" s="16"/>
      <c r="G38" s="16"/>
      <c r="H38" s="16"/>
      <c r="I38" s="16"/>
      <c r="J38" s="16"/>
      <c r="K38" s="16"/>
    </row>
    <row r="39" spans="1:12" s="18" customFormat="1" ht="29.25" customHeight="1" x14ac:dyDescent="0.25">
      <c r="B39" s="105" t="s">
        <v>264</v>
      </c>
      <c r="C39" s="105"/>
    </row>
    <row r="40" spans="1:12" x14ac:dyDescent="0.25">
      <c r="B40" s="9" t="s">
        <v>239</v>
      </c>
      <c r="C40" s="82" t="s">
        <v>240</v>
      </c>
      <c r="E40" s="2"/>
      <c r="F40" s="4"/>
      <c r="G40" s="6"/>
      <c r="H40" s="5"/>
      <c r="I40" s="2"/>
      <c r="J40" s="2"/>
      <c r="K40" s="2"/>
      <c r="L40" s="1" t="str">
        <f>IF(COUNTIF(E40:K40,"x")=0,"compilare",IF(COUNTIF(E40:K40,"x")&gt;1,"errore",""))</f>
        <v>compilare</v>
      </c>
    </row>
    <row r="41" spans="1:12" ht="30" x14ac:dyDescent="0.25">
      <c r="C41" s="83" t="s">
        <v>449</v>
      </c>
    </row>
    <row r="42" spans="1:12" x14ac:dyDescent="0.25">
      <c r="B42" s="9" t="s">
        <v>241</v>
      </c>
      <c r="C42" s="82" t="s">
        <v>242</v>
      </c>
      <c r="E42" s="2"/>
      <c r="F42" s="4"/>
      <c r="G42" s="6"/>
      <c r="H42" s="5"/>
      <c r="I42" s="2"/>
      <c r="J42" s="2"/>
      <c r="K42" s="2"/>
      <c r="L42" s="1" t="str">
        <f>IF(COUNTIF(E42:K42,"x")=0,"compilare",IF(COUNTIF(E42:K42,"x")&gt;1,"errore",""))</f>
        <v>compilare</v>
      </c>
    </row>
    <row r="43" spans="1:12" ht="30" x14ac:dyDescent="0.25">
      <c r="C43" s="83" t="s">
        <v>450</v>
      </c>
    </row>
    <row r="44" spans="1:12" x14ac:dyDescent="0.25">
      <c r="B44" s="9" t="s">
        <v>243</v>
      </c>
      <c r="C44" s="82" t="s">
        <v>244</v>
      </c>
      <c r="E44" s="2"/>
      <c r="F44" s="4"/>
      <c r="G44" s="6"/>
      <c r="H44" s="5"/>
      <c r="I44" s="2"/>
      <c r="J44" s="2"/>
      <c r="K44" s="2"/>
      <c r="L44" s="1" t="str">
        <f>IF(COUNTIF(E44:K44,"x")=0,"compilare",IF(COUNTIF(E44:K44,"x")&gt;1,"errore",""))</f>
        <v>compilare</v>
      </c>
    </row>
    <row r="45" spans="1:12" ht="30" x14ac:dyDescent="0.25">
      <c r="C45" s="83" t="s">
        <v>451</v>
      </c>
    </row>
    <row r="46" spans="1:12" x14ac:dyDescent="0.25">
      <c r="A46" s="15" t="s">
        <v>267</v>
      </c>
      <c r="B46" s="106" t="s">
        <v>265</v>
      </c>
      <c r="C46" s="106"/>
      <c r="D46" s="16"/>
      <c r="E46" s="16"/>
      <c r="F46" s="16"/>
      <c r="G46" s="16"/>
      <c r="H46" s="16"/>
      <c r="I46" s="16"/>
      <c r="J46" s="16"/>
      <c r="K46" s="16"/>
    </row>
    <row r="47" spans="1:12" s="18" customFormat="1" ht="29.25" customHeight="1" x14ac:dyDescent="0.25">
      <c r="B47" s="105" t="s">
        <v>266</v>
      </c>
      <c r="C47" s="105"/>
    </row>
    <row r="48" spans="1:12" x14ac:dyDescent="0.25">
      <c r="B48" s="9" t="s">
        <v>245</v>
      </c>
      <c r="C48" s="82" t="s">
        <v>246</v>
      </c>
      <c r="E48" s="2"/>
      <c r="F48" s="4"/>
      <c r="G48" s="6"/>
      <c r="H48" s="5"/>
      <c r="I48" s="2"/>
      <c r="J48" s="2"/>
      <c r="K48" s="2"/>
      <c r="L48" s="1" t="str">
        <f>IF(COUNTIF(E48:K48,"x")=0,"compilare",IF(COUNTIF(E48:K48,"x")&gt;1,"errore",""))</f>
        <v>compilare</v>
      </c>
    </row>
    <row r="49" spans="2:12" x14ac:dyDescent="0.25">
      <c r="C49" s="83" t="s">
        <v>247</v>
      </c>
    </row>
    <row r="50" spans="2:12" x14ac:dyDescent="0.25">
      <c r="B50" s="9" t="s">
        <v>248</v>
      </c>
      <c r="C50" s="82" t="s">
        <v>249</v>
      </c>
      <c r="E50" s="2"/>
      <c r="F50" s="4"/>
      <c r="G50" s="6"/>
      <c r="H50" s="5"/>
      <c r="I50" s="2"/>
      <c r="J50" s="2"/>
      <c r="K50" s="2"/>
      <c r="L50" s="1" t="str">
        <f>IF(COUNTIF(E50:K50,"x")=0,"compilare",IF(COUNTIF(E50:K50,"x")&gt;1,"errore",""))</f>
        <v>compilare</v>
      </c>
    </row>
    <row r="51" spans="2:12" ht="30" x14ac:dyDescent="0.25">
      <c r="C51" s="83" t="s">
        <v>250</v>
      </c>
    </row>
    <row r="52" spans="2:12" x14ac:dyDescent="0.25">
      <c r="B52" s="9" t="s">
        <v>251</v>
      </c>
      <c r="C52" s="82" t="s">
        <v>252</v>
      </c>
      <c r="E52" s="2"/>
      <c r="F52" s="4"/>
      <c r="G52" s="6"/>
      <c r="H52" s="5"/>
      <c r="I52" s="2"/>
      <c r="J52" s="2"/>
      <c r="K52" s="2"/>
      <c r="L52" s="1" t="str">
        <f>IF(COUNTIF(E52:K52,"x")=0,"compilare",IF(COUNTIF(E52:K52,"x")&gt;1,"errore",""))</f>
        <v>compilare</v>
      </c>
    </row>
    <row r="53" spans="2:12" x14ac:dyDescent="0.25">
      <c r="C53" s="83" t="s">
        <v>253</v>
      </c>
    </row>
    <row r="54" spans="2:12" x14ac:dyDescent="0.25">
      <c r="B54" s="9" t="s">
        <v>254</v>
      </c>
      <c r="C54" s="82" t="s">
        <v>255</v>
      </c>
      <c r="E54" s="2"/>
      <c r="F54" s="4"/>
      <c r="G54" s="6"/>
      <c r="H54" s="5"/>
      <c r="I54" s="2"/>
      <c r="J54" s="2"/>
      <c r="K54" s="2"/>
      <c r="L54" s="1" t="str">
        <f>IF(COUNTIF(E54:K54,"x")=0,"compilare",IF(COUNTIF(E54:K54,"x")&gt;1,"errore",""))</f>
        <v>compilare</v>
      </c>
    </row>
    <row r="55" spans="2:12" ht="30" x14ac:dyDescent="0.25">
      <c r="C55" s="83" t="s">
        <v>256</v>
      </c>
    </row>
  </sheetData>
  <sheetProtection password="DC67" sheet="1" objects="1" scenarios="1"/>
  <mergeCells count="12">
    <mergeCell ref="B47:C47"/>
    <mergeCell ref="B4:C4"/>
    <mergeCell ref="B5:C5"/>
    <mergeCell ref="B18:C18"/>
    <mergeCell ref="B19:C19"/>
    <mergeCell ref="B28:C28"/>
    <mergeCell ref="B29:C29"/>
    <mergeCell ref="C1:D1"/>
    <mergeCell ref="A2:C2"/>
    <mergeCell ref="B38:C38"/>
    <mergeCell ref="B39:C39"/>
    <mergeCell ref="B46:C46"/>
  </mergeCells>
  <conditionalFormatting sqref="E6:K6 E8:K8 E10:K10 E12:K12 E20:K20 E22:K22 E24:K24 E26:K26 E30:K30 E32:K32 E34:K34 E36:K36 E40:K40 E42:K42 E44:K44 E48:K48 E50:K50 E52:K52 E54:K54 E14:K14 E16:K16">
    <cfRule type="notContainsBlanks" dxfId="1" priority="120">
      <formula>LEN(TRIM(E6))&gt;0</formula>
    </cfRule>
  </conditionalFormatting>
  <conditionalFormatting sqref="L6 L8 L10 L12 L20 L22 L24 L26 L30 L32 L34 L36 L40 L42 L44 L48 L50 L52 L54 L14 L16">
    <cfRule type="cellIs" dxfId="0" priority="119" operator="equal">
      <formula>"errore"</formula>
    </cfRule>
  </conditionalFormatting>
  <dataValidations count="1">
    <dataValidation type="list" allowBlank="1" showInputMessage="1" showErrorMessage="1" sqref="E48:K48 E40:K40 E42:K42 E44:K44 E36:K36 E34:K34 E32:K32 E30:K30 E26:K26 E24:K24 E22:K22 E20:K20 E12:K12 E10:K10 E8:K8 E6:K6 E54:K54 E52:K52 E50:K50 E14:K14 E16:K16">
      <formula1>$M$2:$N$2</formula1>
    </dataValidation>
  </dataValidation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A8" sqref="A8:XFD11"/>
    </sheetView>
  </sheetViews>
  <sheetFormatPr defaultRowHeight="15" x14ac:dyDescent="0.25"/>
  <cols>
    <col min="1" max="1" width="45.28515625" bestFit="1" customWidth="1"/>
    <col min="2" max="2" width="19.42578125" customWidth="1"/>
  </cols>
  <sheetData>
    <row r="1" spans="1:17" x14ac:dyDescent="0.25">
      <c r="A1" t="s">
        <v>27</v>
      </c>
      <c r="B1" t="s">
        <v>318</v>
      </c>
      <c r="C1" t="s">
        <v>319</v>
      </c>
      <c r="D1" t="s">
        <v>320</v>
      </c>
      <c r="E1" t="s">
        <v>321</v>
      </c>
      <c r="F1" t="s">
        <v>322</v>
      </c>
      <c r="G1" t="s">
        <v>323</v>
      </c>
      <c r="H1" t="s">
        <v>324</v>
      </c>
      <c r="I1" t="s">
        <v>327</v>
      </c>
      <c r="J1" t="s">
        <v>328</v>
      </c>
      <c r="K1" t="s">
        <v>329</v>
      </c>
      <c r="L1" t="s">
        <v>330</v>
      </c>
      <c r="M1" t="s">
        <v>331</v>
      </c>
      <c r="N1" t="s">
        <v>332</v>
      </c>
    </row>
    <row r="2" spans="1:17" x14ac:dyDescent="0.25">
      <c r="A2">
        <f>'Dati dell''azienda'!B9</f>
        <v>0</v>
      </c>
      <c r="B2" t="e">
        <f>'Dati dell''azienda'!L9</f>
        <v>#N/A</v>
      </c>
      <c r="C2" t="e">
        <f>'Dati dell''azienda'!I11</f>
        <v>#N/A</v>
      </c>
      <c r="D2" t="e">
        <f>'Dati dell''azienda'!I13</f>
        <v>#N/A</v>
      </c>
      <c r="E2">
        <f>'Dati dell''azienda'!B15</f>
        <v>0</v>
      </c>
      <c r="F2">
        <f>'Dati dell''azienda'!D19</f>
        <v>0</v>
      </c>
      <c r="G2" s="33" t="str">
        <f>'Dati dell''azienda'!I21</f>
        <v/>
      </c>
      <c r="H2" s="33" t="str">
        <f>'Dati dell''azienda'!I22</f>
        <v/>
      </c>
      <c r="I2" t="str">
        <f>'Dati dell''azienda'!$I29</f>
        <v/>
      </c>
      <c r="J2" t="str">
        <f>'Dati dell''azienda'!$I30</f>
        <v/>
      </c>
      <c r="K2" t="str">
        <f>'Dati dell''azienda'!$I31</f>
        <v/>
      </c>
      <c r="L2" s="71">
        <f>'Dati dell''azienda'!$D34</f>
        <v>0</v>
      </c>
      <c r="M2" s="71">
        <f>'Dati dell''azienda'!$D35</f>
        <v>0</v>
      </c>
      <c r="N2" s="71">
        <f>'Dati dell''azienda'!$D36</f>
        <v>0</v>
      </c>
    </row>
    <row r="4" spans="1:17" x14ac:dyDescent="0.25">
      <c r="J4" t="s">
        <v>325</v>
      </c>
      <c r="K4" t="s">
        <v>326</v>
      </c>
    </row>
    <row r="5" spans="1:17" x14ac:dyDescent="0.25">
      <c r="A5" t="s">
        <v>27</v>
      </c>
      <c r="B5" t="s">
        <v>318</v>
      </c>
      <c r="C5" t="s">
        <v>319</v>
      </c>
      <c r="D5" t="s">
        <v>320</v>
      </c>
      <c r="E5" t="s">
        <v>321</v>
      </c>
      <c r="F5" t="s">
        <v>322</v>
      </c>
      <c r="G5" t="s">
        <v>323</v>
      </c>
      <c r="H5" t="s">
        <v>324</v>
      </c>
      <c r="I5" t="s">
        <v>327</v>
      </c>
      <c r="J5" t="s">
        <v>328</v>
      </c>
      <c r="K5" t="s">
        <v>329</v>
      </c>
      <c r="L5" t="s">
        <v>330</v>
      </c>
      <c r="M5" t="s">
        <v>331</v>
      </c>
      <c r="N5" t="s">
        <v>332</v>
      </c>
      <c r="O5" t="s">
        <v>333</v>
      </c>
      <c r="P5" t="s">
        <v>334</v>
      </c>
      <c r="Q5" t="s">
        <v>335</v>
      </c>
    </row>
    <row r="6" spans="1:17" x14ac:dyDescent="0.25">
      <c r="A6" t="s">
        <v>43</v>
      </c>
      <c r="C6" t="s">
        <v>24</v>
      </c>
      <c r="D6" t="s">
        <v>25</v>
      </c>
      <c r="E6" t="s">
        <v>22</v>
      </c>
      <c r="F6">
        <v>2017</v>
      </c>
      <c r="G6">
        <v>452</v>
      </c>
      <c r="H6">
        <v>123</v>
      </c>
      <c r="I6">
        <v>732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workbookViewId="0">
      <selection activeCell="A8" sqref="A8:XFD11"/>
    </sheetView>
  </sheetViews>
  <sheetFormatPr defaultRowHeight="15" x14ac:dyDescent="0.25"/>
  <sheetData>
    <row r="1" spans="1:18" x14ac:dyDescent="0.25">
      <c r="A1" t="s">
        <v>0</v>
      </c>
      <c r="B1" t="s">
        <v>27</v>
      </c>
      <c r="C1" t="s">
        <v>28</v>
      </c>
      <c r="D1" t="s">
        <v>29</v>
      </c>
      <c r="E1" t="s">
        <v>30</v>
      </c>
      <c r="F1" t="s">
        <v>31</v>
      </c>
      <c r="G1" t="s">
        <v>32</v>
      </c>
      <c r="H1" t="s">
        <v>33</v>
      </c>
      <c r="I1" t="s">
        <v>34</v>
      </c>
      <c r="J1" t="s">
        <v>35</v>
      </c>
      <c r="K1" t="s">
        <v>36</v>
      </c>
      <c r="L1" t="s">
        <v>37</v>
      </c>
      <c r="M1" t="s">
        <v>38</v>
      </c>
      <c r="N1" t="s">
        <v>39</v>
      </c>
      <c r="O1" t="s">
        <v>40</v>
      </c>
    </row>
    <row r="2" spans="1:18" x14ac:dyDescent="0.25">
      <c r="A2" t="s">
        <v>47</v>
      </c>
      <c r="B2">
        <f>'Dati dell''azienda'!$B$9</f>
        <v>0</v>
      </c>
      <c r="C2">
        <v>1</v>
      </c>
      <c r="D2">
        <f t="shared" ref="D2:D33" ca="1" si="0">YEAR(NOW())</f>
        <v>2018</v>
      </c>
      <c r="E2">
        <f t="shared" ref="E2:E33" ca="1" si="1">MONTH(NOW())</f>
        <v>10</v>
      </c>
      <c r="F2">
        <f>'Dati dell''azienda'!$B$13</f>
        <v>0</v>
      </c>
      <c r="G2">
        <f>'Dati dell''azienda'!$B$6</f>
        <v>0</v>
      </c>
      <c r="H2">
        <f>'Dati dell''azienda'!$B$7</f>
        <v>0</v>
      </c>
      <c r="I2" t="str">
        <f>IF(VLOOKUP($A2,'Checklist conosceza PA'!$B$6:$K$136,4,0)="x","Sì","No")</f>
        <v>No</v>
      </c>
      <c r="J2" t="str">
        <f>IF(VLOOKUP($A2,'Checklist conosceza PA'!$B$6:$K$136,5,0)="x","Sì","No")</f>
        <v>No</v>
      </c>
      <c r="K2" t="str">
        <f>IF(VLOOKUP($A2,'Checklist conosceza PA'!$B$6:$K$136,6,0)="x","Sì","No")</f>
        <v>No</v>
      </c>
      <c r="L2" t="str">
        <f>IF(VLOOKUP($A2,'Checklist conosceza PA'!$B$6:$K$136,7,0)="x","Sì","No")</f>
        <v>No</v>
      </c>
      <c r="M2" t="str">
        <f>IF(VLOOKUP($A2,'Checklist conosceza PA'!$B$6:$K$136,8,0)="x","Sì","No")</f>
        <v>No</v>
      </c>
      <c r="N2" t="str">
        <f>IF(VLOOKUP($A2,'Checklist conosceza PA'!$B$6:$K$136,9,0)="x","Sì","No")</f>
        <v>No</v>
      </c>
      <c r="O2" t="str">
        <f>IF(VLOOKUP($A2,'Checklist conosceza PA'!$B$6:$K$136,10,0)="x","Sì","No")</f>
        <v>No</v>
      </c>
      <c r="Q2" t="s">
        <v>353</v>
      </c>
      <c r="R2" t="s">
        <v>2</v>
      </c>
    </row>
    <row r="3" spans="1:18" x14ac:dyDescent="0.25">
      <c r="A3" t="s">
        <v>49</v>
      </c>
      <c r="B3">
        <f>'Dati dell''azienda'!$B$9</f>
        <v>0</v>
      </c>
      <c r="C3">
        <v>1</v>
      </c>
      <c r="D3">
        <f t="shared" ca="1" si="0"/>
        <v>2018</v>
      </c>
      <c r="E3">
        <f t="shared" ca="1" si="1"/>
        <v>10</v>
      </c>
      <c r="F3">
        <f>'Dati dell''azienda'!$B$13</f>
        <v>0</v>
      </c>
      <c r="G3">
        <f>'Dati dell''azienda'!$B$6</f>
        <v>0</v>
      </c>
      <c r="H3">
        <f>'Dati dell''azienda'!$B$7</f>
        <v>0</v>
      </c>
      <c r="I3" t="str">
        <f>IF(VLOOKUP($A3,'Checklist conosceza PA'!$B$6:$K$136,4,0)="x","Sì","No")</f>
        <v>No</v>
      </c>
      <c r="J3" t="str">
        <f>IF(VLOOKUP($A3,'Checklist conosceza PA'!$B$6:$K$136,5,0)="x","Sì","No")</f>
        <v>No</v>
      </c>
      <c r="K3" t="str">
        <f>IF(VLOOKUP($A3,'Checklist conosceza PA'!$B$6:$K$136,6,0)="x","Sì","No")</f>
        <v>No</v>
      </c>
      <c r="L3" t="str">
        <f>IF(VLOOKUP($A3,'Checklist conosceza PA'!$B$6:$K$136,7,0)="x","Sì","No")</f>
        <v>No</v>
      </c>
      <c r="M3" t="str">
        <f>IF(VLOOKUP($A3,'Checklist conosceza PA'!$B$6:$K$136,8,0)="x","Sì","No")</f>
        <v>No</v>
      </c>
      <c r="N3" t="str">
        <f>IF(VLOOKUP($A3,'Checklist conosceza PA'!$B$6:$K$136,9,0)="x","Sì","No")</f>
        <v>No</v>
      </c>
      <c r="O3" t="str">
        <f>IF(VLOOKUP($A3,'Checklist conosceza PA'!$B$6:$K$136,10,0)="x","Sì","No")</f>
        <v>No</v>
      </c>
    </row>
    <row r="4" spans="1:18" x14ac:dyDescent="0.25">
      <c r="A4" t="s">
        <v>50</v>
      </c>
      <c r="B4">
        <f>'Dati dell''azienda'!$B$9</f>
        <v>0</v>
      </c>
      <c r="C4">
        <v>1</v>
      </c>
      <c r="D4">
        <f t="shared" ca="1" si="0"/>
        <v>2018</v>
      </c>
      <c r="E4">
        <f t="shared" ca="1" si="1"/>
        <v>10</v>
      </c>
      <c r="F4">
        <f>'Dati dell''azienda'!$B$13</f>
        <v>0</v>
      </c>
      <c r="G4">
        <f>'Dati dell''azienda'!$B$6</f>
        <v>0</v>
      </c>
      <c r="H4">
        <f>'Dati dell''azienda'!$B$7</f>
        <v>0</v>
      </c>
      <c r="I4" t="str">
        <f>IF(VLOOKUP($A4,'Checklist conosceza PA'!$B$6:$K$136,4,0)="x","Sì","No")</f>
        <v>No</v>
      </c>
      <c r="J4" t="str">
        <f>IF(VLOOKUP($A4,'Checklist conosceza PA'!$B$6:$K$136,5,0)="x","Sì","No")</f>
        <v>No</v>
      </c>
      <c r="K4" t="str">
        <f>IF(VLOOKUP($A4,'Checklist conosceza PA'!$B$6:$K$136,6,0)="x","Sì","No")</f>
        <v>No</v>
      </c>
      <c r="L4" t="str">
        <f>IF(VLOOKUP($A4,'Checklist conosceza PA'!$B$6:$K$136,7,0)="x","Sì","No")</f>
        <v>No</v>
      </c>
      <c r="M4" t="str">
        <f>IF(VLOOKUP($A4,'Checklist conosceza PA'!$B$6:$K$136,8,0)="x","Sì","No")</f>
        <v>No</v>
      </c>
      <c r="N4" t="str">
        <f>IF(VLOOKUP($A4,'Checklist conosceza PA'!$B$6:$K$136,9,0)="x","Sì","No")</f>
        <v>No</v>
      </c>
      <c r="O4" t="str">
        <f>IF(VLOOKUP($A4,'Checklist conosceza PA'!$B$6:$K$136,10,0)="x","Sì","No")</f>
        <v>No</v>
      </c>
    </row>
    <row r="5" spans="1:18" x14ac:dyDescent="0.25">
      <c r="A5" t="s">
        <v>52</v>
      </c>
      <c r="B5">
        <f>'Dati dell''azienda'!$B$9</f>
        <v>0</v>
      </c>
      <c r="C5">
        <v>1</v>
      </c>
      <c r="D5">
        <f t="shared" ca="1" si="0"/>
        <v>2018</v>
      </c>
      <c r="E5">
        <f t="shared" ca="1" si="1"/>
        <v>10</v>
      </c>
      <c r="F5">
        <f>'Dati dell''azienda'!$B$13</f>
        <v>0</v>
      </c>
      <c r="G5">
        <f>'Dati dell''azienda'!$B$6</f>
        <v>0</v>
      </c>
      <c r="H5">
        <f>'Dati dell''azienda'!$B$7</f>
        <v>0</v>
      </c>
      <c r="I5" t="str">
        <f>IF(VLOOKUP($A5,'Checklist conosceza PA'!$B$6:$K$136,4,0)="x","Sì","No")</f>
        <v>No</v>
      </c>
      <c r="J5" t="str">
        <f>IF(VLOOKUP($A5,'Checklist conosceza PA'!$B$6:$K$136,5,0)="x","Sì","No")</f>
        <v>No</v>
      </c>
      <c r="K5" t="str">
        <f>IF(VLOOKUP($A5,'Checklist conosceza PA'!$B$6:$K$136,6,0)="x","Sì","No")</f>
        <v>No</v>
      </c>
      <c r="L5" t="str">
        <f>IF(VLOOKUP($A5,'Checklist conosceza PA'!$B$6:$K$136,7,0)="x","Sì","No")</f>
        <v>No</v>
      </c>
      <c r="M5" t="str">
        <f>IF(VLOOKUP($A5,'Checklist conosceza PA'!$B$6:$K$136,8,0)="x","Sì","No")</f>
        <v>No</v>
      </c>
      <c r="N5" t="str">
        <f>IF(VLOOKUP($A5,'Checklist conosceza PA'!$B$6:$K$136,9,0)="x","Sì","No")</f>
        <v>No</v>
      </c>
      <c r="O5" t="str">
        <f>IF(VLOOKUP($A5,'Checklist conosceza PA'!$B$6:$K$136,10,0)="x","Sì","No")</f>
        <v>No</v>
      </c>
    </row>
    <row r="6" spans="1:18" x14ac:dyDescent="0.25">
      <c r="A6" t="s">
        <v>57</v>
      </c>
      <c r="B6">
        <f>'Dati dell''azienda'!$B$9</f>
        <v>0</v>
      </c>
      <c r="C6">
        <v>1</v>
      </c>
      <c r="D6">
        <f t="shared" ca="1" si="0"/>
        <v>2018</v>
      </c>
      <c r="E6">
        <f t="shared" ca="1" si="1"/>
        <v>10</v>
      </c>
      <c r="F6">
        <f>'Dati dell''azienda'!$B$13</f>
        <v>0</v>
      </c>
      <c r="G6">
        <f>'Dati dell''azienda'!$B$6</f>
        <v>0</v>
      </c>
      <c r="H6">
        <f>'Dati dell''azienda'!$B$7</f>
        <v>0</v>
      </c>
      <c r="I6" t="str">
        <f>IF(VLOOKUP($A6,'Checklist conosceza PA'!$B$6:$K$136,4,0)="x","Sì","No")</f>
        <v>No</v>
      </c>
      <c r="J6" t="str">
        <f>IF(VLOOKUP($A6,'Checklist conosceza PA'!$B$6:$K$136,5,0)="x","Sì","No")</f>
        <v>No</v>
      </c>
      <c r="K6" t="str">
        <f>IF(VLOOKUP($A6,'Checklist conosceza PA'!$B$6:$K$136,6,0)="x","Sì","No")</f>
        <v>No</v>
      </c>
      <c r="L6" t="str">
        <f>IF(VLOOKUP($A6,'Checklist conosceza PA'!$B$6:$K$136,7,0)="x","Sì","No")</f>
        <v>No</v>
      </c>
      <c r="M6" t="str">
        <f>IF(VLOOKUP($A6,'Checklist conosceza PA'!$B$6:$K$136,8,0)="x","Sì","No")</f>
        <v>No</v>
      </c>
      <c r="N6" t="str">
        <f>IF(VLOOKUP($A6,'Checklist conosceza PA'!$B$6:$K$136,9,0)="x","Sì","No")</f>
        <v>No</v>
      </c>
      <c r="O6" t="str">
        <f>IF(VLOOKUP($A6,'Checklist conosceza PA'!$B$6:$K$136,10,0)="x","Sì","No")</f>
        <v>No</v>
      </c>
    </row>
    <row r="7" spans="1:18" x14ac:dyDescent="0.25">
      <c r="A7" t="s">
        <v>59</v>
      </c>
      <c r="B7">
        <f>'Dati dell''azienda'!$B$9</f>
        <v>0</v>
      </c>
      <c r="C7">
        <v>1</v>
      </c>
      <c r="D7">
        <f t="shared" ca="1" si="0"/>
        <v>2018</v>
      </c>
      <c r="E7">
        <f t="shared" ca="1" si="1"/>
        <v>10</v>
      </c>
      <c r="F7">
        <f>'Dati dell''azienda'!$B$13</f>
        <v>0</v>
      </c>
      <c r="G7">
        <f>'Dati dell''azienda'!$B$6</f>
        <v>0</v>
      </c>
      <c r="H7">
        <f>'Dati dell''azienda'!$B$7</f>
        <v>0</v>
      </c>
      <c r="I7" t="str">
        <f>IF(VLOOKUP($A7,'Checklist conosceza PA'!$B$6:$K$136,4,0)="x","Sì","No")</f>
        <v>No</v>
      </c>
      <c r="J7" t="str">
        <f>IF(VLOOKUP($A7,'Checklist conosceza PA'!$B$6:$K$136,5,0)="x","Sì","No")</f>
        <v>No</v>
      </c>
      <c r="K7" t="str">
        <f>IF(VLOOKUP($A7,'Checklist conosceza PA'!$B$6:$K$136,6,0)="x","Sì","No")</f>
        <v>No</v>
      </c>
      <c r="L7" t="str">
        <f>IF(VLOOKUP($A7,'Checklist conosceza PA'!$B$6:$K$136,7,0)="x","Sì","No")</f>
        <v>No</v>
      </c>
      <c r="M7" t="str">
        <f>IF(VLOOKUP($A7,'Checklist conosceza PA'!$B$6:$K$136,8,0)="x","Sì","No")</f>
        <v>No</v>
      </c>
      <c r="N7" t="str">
        <f>IF(VLOOKUP($A7,'Checklist conosceza PA'!$B$6:$K$136,9,0)="x","Sì","No")</f>
        <v>No</v>
      </c>
      <c r="O7" t="str">
        <f>IF(VLOOKUP($A7,'Checklist conosceza PA'!$B$6:$K$136,10,0)="x","Sì","No")</f>
        <v>No</v>
      </c>
    </row>
    <row r="8" spans="1:18" x14ac:dyDescent="0.25">
      <c r="A8" t="s">
        <v>62</v>
      </c>
      <c r="B8">
        <f>'Dati dell''azienda'!$B$9</f>
        <v>0</v>
      </c>
      <c r="C8">
        <v>1</v>
      </c>
      <c r="D8">
        <f t="shared" ca="1" si="0"/>
        <v>2018</v>
      </c>
      <c r="E8">
        <f t="shared" ca="1" si="1"/>
        <v>10</v>
      </c>
      <c r="F8">
        <f>'Dati dell''azienda'!$B$13</f>
        <v>0</v>
      </c>
      <c r="G8">
        <f>'Dati dell''azienda'!$B$6</f>
        <v>0</v>
      </c>
      <c r="H8">
        <f>'Dati dell''azienda'!$B$7</f>
        <v>0</v>
      </c>
      <c r="I8" t="str">
        <f>IF(VLOOKUP($A8,'Checklist conosceza PA'!$B$6:$K$136,4,0)="x","Sì","No")</f>
        <v>No</v>
      </c>
      <c r="J8" t="str">
        <f>IF(VLOOKUP($A8,'Checklist conosceza PA'!$B$6:$K$136,5,0)="x","Sì","No")</f>
        <v>No</v>
      </c>
      <c r="K8" t="str">
        <f>IF(VLOOKUP($A8,'Checklist conosceza PA'!$B$6:$K$136,6,0)="x","Sì","No")</f>
        <v>No</v>
      </c>
      <c r="L8" t="str">
        <f>IF(VLOOKUP($A8,'Checklist conosceza PA'!$B$6:$K$136,7,0)="x","Sì","No")</f>
        <v>No</v>
      </c>
      <c r="M8" t="str">
        <f>IF(VLOOKUP($A8,'Checklist conosceza PA'!$B$6:$K$136,8,0)="x","Sì","No")</f>
        <v>No</v>
      </c>
      <c r="N8" t="str">
        <f>IF(VLOOKUP($A8,'Checklist conosceza PA'!$B$6:$K$136,9,0)="x","Sì","No")</f>
        <v>No</v>
      </c>
      <c r="O8" t="str">
        <f>IF(VLOOKUP($A8,'Checklist conosceza PA'!$B$6:$K$136,10,0)="x","Sì","No")</f>
        <v>No</v>
      </c>
    </row>
    <row r="9" spans="1:18" x14ac:dyDescent="0.25">
      <c r="A9" t="s">
        <v>64</v>
      </c>
      <c r="B9">
        <f>'Dati dell''azienda'!$B$9</f>
        <v>0</v>
      </c>
      <c r="C9">
        <v>1</v>
      </c>
      <c r="D9">
        <f t="shared" ca="1" si="0"/>
        <v>2018</v>
      </c>
      <c r="E9">
        <f t="shared" ca="1" si="1"/>
        <v>10</v>
      </c>
      <c r="F9">
        <f>'Dati dell''azienda'!$B$13</f>
        <v>0</v>
      </c>
      <c r="G9">
        <f>'Dati dell''azienda'!$B$6</f>
        <v>0</v>
      </c>
      <c r="H9">
        <f>'Dati dell''azienda'!$B$7</f>
        <v>0</v>
      </c>
      <c r="I9" t="str">
        <f>IF(VLOOKUP($A9,'Checklist conosceza PA'!$B$6:$K$136,4,0)="x","Sì","No")</f>
        <v>No</v>
      </c>
      <c r="J9" t="str">
        <f>IF(VLOOKUP($A9,'Checklist conosceza PA'!$B$6:$K$136,5,0)="x","Sì","No")</f>
        <v>No</v>
      </c>
      <c r="K9" t="str">
        <f>IF(VLOOKUP($A9,'Checklist conosceza PA'!$B$6:$K$136,6,0)="x","Sì","No")</f>
        <v>No</v>
      </c>
      <c r="L9" t="str">
        <f>IF(VLOOKUP($A9,'Checklist conosceza PA'!$B$6:$K$136,7,0)="x","Sì","No")</f>
        <v>No</v>
      </c>
      <c r="M9" t="str">
        <f>IF(VLOOKUP($A9,'Checklist conosceza PA'!$B$6:$K$136,8,0)="x","Sì","No")</f>
        <v>No</v>
      </c>
      <c r="N9" t="str">
        <f>IF(VLOOKUP($A9,'Checklist conosceza PA'!$B$6:$K$136,9,0)="x","Sì","No")</f>
        <v>No</v>
      </c>
      <c r="O9" t="str">
        <f>IF(VLOOKUP($A9,'Checklist conosceza PA'!$B$6:$K$136,10,0)="x","Sì","No")</f>
        <v>No</v>
      </c>
    </row>
    <row r="10" spans="1:18" x14ac:dyDescent="0.25">
      <c r="A10" t="s">
        <v>69</v>
      </c>
      <c r="B10">
        <f>'Dati dell''azienda'!$B$9</f>
        <v>0</v>
      </c>
      <c r="C10">
        <v>1</v>
      </c>
      <c r="D10">
        <f t="shared" ca="1" si="0"/>
        <v>2018</v>
      </c>
      <c r="E10">
        <f t="shared" ca="1" si="1"/>
        <v>10</v>
      </c>
      <c r="F10">
        <f>'Dati dell''azienda'!$B$13</f>
        <v>0</v>
      </c>
      <c r="G10">
        <f>'Dati dell''azienda'!$B$6</f>
        <v>0</v>
      </c>
      <c r="H10">
        <f>'Dati dell''azienda'!$B$7</f>
        <v>0</v>
      </c>
      <c r="I10" t="str">
        <f>IF(VLOOKUP($A10,'Checklist conosceza PA'!$B$6:$K$136,4,0)="x","Sì","No")</f>
        <v>No</v>
      </c>
      <c r="J10" t="str">
        <f>IF(VLOOKUP($A10,'Checklist conosceza PA'!$B$6:$K$136,5,0)="x","Sì","No")</f>
        <v>No</v>
      </c>
      <c r="K10" t="str">
        <f>IF(VLOOKUP($A10,'Checklist conosceza PA'!$B$6:$K$136,6,0)="x","Sì","No")</f>
        <v>No</v>
      </c>
      <c r="L10" t="str">
        <f>IF(VLOOKUP($A10,'Checklist conosceza PA'!$B$6:$K$136,7,0)="x","Sì","No")</f>
        <v>No</v>
      </c>
      <c r="M10" t="str">
        <f>IF(VLOOKUP($A10,'Checklist conosceza PA'!$B$6:$K$136,8,0)="x","Sì","No")</f>
        <v>No</v>
      </c>
      <c r="N10" t="str">
        <f>IF(VLOOKUP($A10,'Checklist conosceza PA'!$B$6:$K$136,9,0)="x","Sì","No")</f>
        <v>No</v>
      </c>
      <c r="O10" t="str">
        <f>IF(VLOOKUP($A10,'Checklist conosceza PA'!$B$6:$K$136,10,0)="x","Sì","No")</f>
        <v>No</v>
      </c>
    </row>
    <row r="11" spans="1:18" x14ac:dyDescent="0.25">
      <c r="A11" t="s">
        <v>71</v>
      </c>
      <c r="B11">
        <f>'Dati dell''azienda'!$B$9</f>
        <v>0</v>
      </c>
      <c r="C11">
        <v>1</v>
      </c>
      <c r="D11">
        <f t="shared" ca="1" si="0"/>
        <v>2018</v>
      </c>
      <c r="E11">
        <f t="shared" ca="1" si="1"/>
        <v>10</v>
      </c>
      <c r="F11">
        <f>'Dati dell''azienda'!$B$13</f>
        <v>0</v>
      </c>
      <c r="G11">
        <f>'Dati dell''azienda'!$B$6</f>
        <v>0</v>
      </c>
      <c r="H11">
        <f>'Dati dell''azienda'!$B$7</f>
        <v>0</v>
      </c>
      <c r="I11" t="str">
        <f>IF(VLOOKUP($A11,'Checklist conosceza PA'!$B$6:$K$136,4,0)="x","Sì","No")</f>
        <v>No</v>
      </c>
      <c r="J11" t="str">
        <f>IF(VLOOKUP($A11,'Checklist conosceza PA'!$B$6:$K$136,5,0)="x","Sì","No")</f>
        <v>No</v>
      </c>
      <c r="K11" t="str">
        <f>IF(VLOOKUP($A11,'Checklist conosceza PA'!$B$6:$K$136,6,0)="x","Sì","No")</f>
        <v>No</v>
      </c>
      <c r="L11" t="str">
        <f>IF(VLOOKUP($A11,'Checklist conosceza PA'!$B$6:$K$136,7,0)="x","Sì","No")</f>
        <v>No</v>
      </c>
      <c r="M11" t="str">
        <f>IF(VLOOKUP($A11,'Checklist conosceza PA'!$B$6:$K$136,8,0)="x","Sì","No")</f>
        <v>No</v>
      </c>
      <c r="N11" t="str">
        <f>IF(VLOOKUP($A11,'Checklist conosceza PA'!$B$6:$K$136,9,0)="x","Sì","No")</f>
        <v>No</v>
      </c>
      <c r="O11" t="str">
        <f>IF(VLOOKUP($A11,'Checklist conosceza PA'!$B$6:$K$136,10,0)="x","Sì","No")</f>
        <v>No</v>
      </c>
    </row>
    <row r="12" spans="1:18" x14ac:dyDescent="0.25">
      <c r="A12" t="s">
        <v>73</v>
      </c>
      <c r="B12">
        <f>'Dati dell''azienda'!$B$9</f>
        <v>0</v>
      </c>
      <c r="C12">
        <v>1</v>
      </c>
      <c r="D12">
        <f t="shared" ca="1" si="0"/>
        <v>2018</v>
      </c>
      <c r="E12">
        <f t="shared" ca="1" si="1"/>
        <v>10</v>
      </c>
      <c r="F12">
        <f>'Dati dell''azienda'!$B$13</f>
        <v>0</v>
      </c>
      <c r="G12">
        <f>'Dati dell''azienda'!$B$6</f>
        <v>0</v>
      </c>
      <c r="H12">
        <f>'Dati dell''azienda'!$B$7</f>
        <v>0</v>
      </c>
      <c r="I12" t="str">
        <f>IF(VLOOKUP($A12,'Checklist conosceza PA'!$B$6:$K$136,4,0)="x","Sì","No")</f>
        <v>No</v>
      </c>
      <c r="J12" t="str">
        <f>IF(VLOOKUP($A12,'Checklist conosceza PA'!$B$6:$K$136,5,0)="x","Sì","No")</f>
        <v>No</v>
      </c>
      <c r="K12" t="str">
        <f>IF(VLOOKUP($A12,'Checklist conosceza PA'!$B$6:$K$136,6,0)="x","Sì","No")</f>
        <v>No</v>
      </c>
      <c r="L12" t="str">
        <f>IF(VLOOKUP($A12,'Checklist conosceza PA'!$B$6:$K$136,7,0)="x","Sì","No")</f>
        <v>No</v>
      </c>
      <c r="M12" t="str">
        <f>IF(VLOOKUP($A12,'Checklist conosceza PA'!$B$6:$K$136,8,0)="x","Sì","No")</f>
        <v>No</v>
      </c>
      <c r="N12" t="str">
        <f>IF(VLOOKUP($A12,'Checklist conosceza PA'!$B$6:$K$136,9,0)="x","Sì","No")</f>
        <v>No</v>
      </c>
      <c r="O12" t="str">
        <f>IF(VLOOKUP($A12,'Checklist conosceza PA'!$B$6:$K$136,10,0)="x","Sì","No")</f>
        <v>No</v>
      </c>
    </row>
    <row r="13" spans="1:18" x14ac:dyDescent="0.25">
      <c r="A13" t="s">
        <v>75</v>
      </c>
      <c r="B13">
        <f>'Dati dell''azienda'!$B$9</f>
        <v>0</v>
      </c>
      <c r="C13">
        <v>1</v>
      </c>
      <c r="D13">
        <f t="shared" ca="1" si="0"/>
        <v>2018</v>
      </c>
      <c r="E13">
        <f t="shared" ca="1" si="1"/>
        <v>10</v>
      </c>
      <c r="F13">
        <f>'Dati dell''azienda'!$B$13</f>
        <v>0</v>
      </c>
      <c r="G13">
        <f>'Dati dell''azienda'!$B$6</f>
        <v>0</v>
      </c>
      <c r="H13">
        <f>'Dati dell''azienda'!$B$7</f>
        <v>0</v>
      </c>
      <c r="I13" t="str">
        <f>IF(VLOOKUP($A13,'Checklist conosceza PA'!$B$6:$K$136,4,0)="x","Sì","No")</f>
        <v>No</v>
      </c>
      <c r="J13" t="str">
        <f>IF(VLOOKUP($A13,'Checklist conosceza PA'!$B$6:$K$136,5,0)="x","Sì","No")</f>
        <v>No</v>
      </c>
      <c r="K13" t="str">
        <f>IF(VLOOKUP($A13,'Checklist conosceza PA'!$B$6:$K$136,6,0)="x","Sì","No")</f>
        <v>No</v>
      </c>
      <c r="L13" t="str">
        <f>IF(VLOOKUP($A13,'Checklist conosceza PA'!$B$6:$K$136,7,0)="x","Sì","No")</f>
        <v>No</v>
      </c>
      <c r="M13" t="str">
        <f>IF(VLOOKUP($A13,'Checklist conosceza PA'!$B$6:$K$136,8,0)="x","Sì","No")</f>
        <v>No</v>
      </c>
      <c r="N13" t="str">
        <f>IF(VLOOKUP($A13,'Checklist conosceza PA'!$B$6:$K$136,9,0)="x","Sì","No")</f>
        <v>No</v>
      </c>
      <c r="O13" t="str">
        <f>IF(VLOOKUP($A13,'Checklist conosceza PA'!$B$6:$K$136,10,0)="x","Sì","No")</f>
        <v>No</v>
      </c>
    </row>
    <row r="14" spans="1:18" x14ac:dyDescent="0.25">
      <c r="A14" t="s">
        <v>77</v>
      </c>
      <c r="B14">
        <f>'Dati dell''azienda'!$B$9</f>
        <v>0</v>
      </c>
      <c r="C14">
        <v>1</v>
      </c>
      <c r="D14">
        <f t="shared" ca="1" si="0"/>
        <v>2018</v>
      </c>
      <c r="E14">
        <f t="shared" ca="1" si="1"/>
        <v>10</v>
      </c>
      <c r="F14">
        <f>'Dati dell''azienda'!$B$13</f>
        <v>0</v>
      </c>
      <c r="G14">
        <f>'Dati dell''azienda'!$B$6</f>
        <v>0</v>
      </c>
      <c r="H14">
        <f>'Dati dell''azienda'!$B$7</f>
        <v>0</v>
      </c>
      <c r="I14" t="str">
        <f>IF(VLOOKUP($A14,'Checklist conosceza PA'!$B$6:$K$136,4,0)="x","Sì","No")</f>
        <v>No</v>
      </c>
      <c r="J14" t="str">
        <f>IF(VLOOKUP($A14,'Checklist conosceza PA'!$B$6:$K$136,5,0)="x","Sì","No")</f>
        <v>No</v>
      </c>
      <c r="K14" t="str">
        <f>IF(VLOOKUP($A14,'Checklist conosceza PA'!$B$6:$K$136,6,0)="x","Sì","No")</f>
        <v>No</v>
      </c>
      <c r="L14" t="str">
        <f>IF(VLOOKUP($A14,'Checklist conosceza PA'!$B$6:$K$136,7,0)="x","Sì","No")</f>
        <v>No</v>
      </c>
      <c r="M14" t="str">
        <f>IF(VLOOKUP($A14,'Checklist conosceza PA'!$B$6:$K$136,8,0)="x","Sì","No")</f>
        <v>No</v>
      </c>
      <c r="N14" t="str">
        <f>IF(VLOOKUP($A14,'Checklist conosceza PA'!$B$6:$K$136,9,0)="x","Sì","No")</f>
        <v>No</v>
      </c>
      <c r="O14" t="str">
        <f>IF(VLOOKUP($A14,'Checklist conosceza PA'!$B$6:$K$136,10,0)="x","Sì","No")</f>
        <v>No</v>
      </c>
    </row>
    <row r="15" spans="1:18" x14ac:dyDescent="0.25">
      <c r="A15" t="s">
        <v>79</v>
      </c>
      <c r="B15">
        <f>'Dati dell''azienda'!$B$9</f>
        <v>0</v>
      </c>
      <c r="C15">
        <v>1</v>
      </c>
      <c r="D15">
        <f t="shared" ca="1" si="0"/>
        <v>2018</v>
      </c>
      <c r="E15">
        <f t="shared" ca="1" si="1"/>
        <v>10</v>
      </c>
      <c r="F15">
        <f>'Dati dell''azienda'!$B$13</f>
        <v>0</v>
      </c>
      <c r="G15">
        <f>'Dati dell''azienda'!$B$6</f>
        <v>0</v>
      </c>
      <c r="H15">
        <f>'Dati dell''azienda'!$B$7</f>
        <v>0</v>
      </c>
      <c r="I15" t="str">
        <f>IF(VLOOKUP($A15,'Checklist conosceza PA'!$B$6:$K$136,4,0)="x","Sì","No")</f>
        <v>No</v>
      </c>
      <c r="J15" t="str">
        <f>IF(VLOOKUP($A15,'Checklist conosceza PA'!$B$6:$K$136,5,0)="x","Sì","No")</f>
        <v>No</v>
      </c>
      <c r="K15" t="str">
        <f>IF(VLOOKUP($A15,'Checklist conosceza PA'!$B$6:$K$136,6,0)="x","Sì","No")</f>
        <v>No</v>
      </c>
      <c r="L15" t="str">
        <f>IF(VLOOKUP($A15,'Checklist conosceza PA'!$B$6:$K$136,7,0)="x","Sì","No")</f>
        <v>No</v>
      </c>
      <c r="M15" t="str">
        <f>IF(VLOOKUP($A15,'Checklist conosceza PA'!$B$6:$K$136,8,0)="x","Sì","No")</f>
        <v>No</v>
      </c>
      <c r="N15" t="str">
        <f>IF(VLOOKUP($A15,'Checklist conosceza PA'!$B$6:$K$136,9,0)="x","Sì","No")</f>
        <v>No</v>
      </c>
      <c r="O15" t="str">
        <f>IF(VLOOKUP($A15,'Checklist conosceza PA'!$B$6:$K$136,10,0)="x","Sì","No")</f>
        <v>No</v>
      </c>
    </row>
    <row r="16" spans="1:18" x14ac:dyDescent="0.25">
      <c r="A16" t="s">
        <v>81</v>
      </c>
      <c r="B16">
        <f>'Dati dell''azienda'!$B$9</f>
        <v>0</v>
      </c>
      <c r="C16">
        <v>1</v>
      </c>
      <c r="D16">
        <f t="shared" ca="1" si="0"/>
        <v>2018</v>
      </c>
      <c r="E16">
        <f t="shared" ca="1" si="1"/>
        <v>10</v>
      </c>
      <c r="F16">
        <f>'Dati dell''azienda'!$B$13</f>
        <v>0</v>
      </c>
      <c r="G16">
        <f>'Dati dell''azienda'!$B$6</f>
        <v>0</v>
      </c>
      <c r="H16">
        <f>'Dati dell''azienda'!$B$7</f>
        <v>0</v>
      </c>
      <c r="I16" t="str">
        <f>IF(VLOOKUP($A16,'Checklist conosceza PA'!$B$6:$K$136,4,0)="x","Sì","No")</f>
        <v>No</v>
      </c>
      <c r="J16" t="str">
        <f>IF(VLOOKUP($A16,'Checklist conosceza PA'!$B$6:$K$136,5,0)="x","Sì","No")</f>
        <v>No</v>
      </c>
      <c r="K16" t="str">
        <f>IF(VLOOKUP($A16,'Checklist conosceza PA'!$B$6:$K$136,6,0)="x","Sì","No")</f>
        <v>No</v>
      </c>
      <c r="L16" t="str">
        <f>IF(VLOOKUP($A16,'Checklist conosceza PA'!$B$6:$K$136,7,0)="x","Sì","No")</f>
        <v>No</v>
      </c>
      <c r="M16" t="str">
        <f>IF(VLOOKUP($A16,'Checklist conosceza PA'!$B$6:$K$136,8,0)="x","Sì","No")</f>
        <v>No</v>
      </c>
      <c r="N16" t="str">
        <f>IF(VLOOKUP($A16,'Checklist conosceza PA'!$B$6:$K$136,9,0)="x","Sì","No")</f>
        <v>No</v>
      </c>
      <c r="O16" t="str">
        <f>IF(VLOOKUP($A16,'Checklist conosceza PA'!$B$6:$K$136,10,0)="x","Sì","No")</f>
        <v>No</v>
      </c>
    </row>
    <row r="17" spans="1:15" x14ac:dyDescent="0.25">
      <c r="A17" t="s">
        <v>84</v>
      </c>
      <c r="B17">
        <f>'Dati dell''azienda'!$B$9</f>
        <v>0</v>
      </c>
      <c r="C17">
        <v>1</v>
      </c>
      <c r="D17">
        <f t="shared" ca="1" si="0"/>
        <v>2018</v>
      </c>
      <c r="E17">
        <f t="shared" ca="1" si="1"/>
        <v>10</v>
      </c>
      <c r="F17">
        <f>'Dati dell''azienda'!$B$13</f>
        <v>0</v>
      </c>
      <c r="G17">
        <f>'Dati dell''azienda'!$B$6</f>
        <v>0</v>
      </c>
      <c r="H17">
        <f>'Dati dell''azienda'!$B$7</f>
        <v>0</v>
      </c>
      <c r="I17" t="str">
        <f>IF(VLOOKUP($A17,'Checklist conosceza PA'!$B$6:$K$136,4,0)="x","Sì","No")</f>
        <v>No</v>
      </c>
      <c r="J17" t="str">
        <f>IF(VLOOKUP($A17,'Checklist conosceza PA'!$B$6:$K$136,5,0)="x","Sì","No")</f>
        <v>No</v>
      </c>
      <c r="K17" t="str">
        <f>IF(VLOOKUP($A17,'Checklist conosceza PA'!$B$6:$K$136,6,0)="x","Sì","No")</f>
        <v>No</v>
      </c>
      <c r="L17" t="str">
        <f>IF(VLOOKUP($A17,'Checklist conosceza PA'!$B$6:$K$136,7,0)="x","Sì","No")</f>
        <v>No</v>
      </c>
      <c r="M17" t="str">
        <f>IF(VLOOKUP($A17,'Checklist conosceza PA'!$B$6:$K$136,8,0)="x","Sì","No")</f>
        <v>No</v>
      </c>
      <c r="N17" t="str">
        <f>IF(VLOOKUP($A17,'Checklist conosceza PA'!$B$6:$K$136,9,0)="x","Sì","No")</f>
        <v>No</v>
      </c>
      <c r="O17" t="str">
        <f>IF(VLOOKUP($A17,'Checklist conosceza PA'!$B$6:$K$136,10,0)="x","Sì","No")</f>
        <v>No</v>
      </c>
    </row>
    <row r="18" spans="1:15" x14ac:dyDescent="0.25">
      <c r="A18" t="s">
        <v>86</v>
      </c>
      <c r="B18">
        <f>'Dati dell''azienda'!$B$9</f>
        <v>0</v>
      </c>
      <c r="C18">
        <v>1</v>
      </c>
      <c r="D18">
        <f t="shared" ca="1" si="0"/>
        <v>2018</v>
      </c>
      <c r="E18">
        <f t="shared" ca="1" si="1"/>
        <v>10</v>
      </c>
      <c r="F18">
        <f>'Dati dell''azienda'!$B$13</f>
        <v>0</v>
      </c>
      <c r="G18">
        <f>'Dati dell''azienda'!$B$6</f>
        <v>0</v>
      </c>
      <c r="H18">
        <f>'Dati dell''azienda'!$B$7</f>
        <v>0</v>
      </c>
      <c r="I18" t="str">
        <f>IF(VLOOKUP($A18,'Checklist conosceza PA'!$B$6:$K$136,4,0)="x","Sì","No")</f>
        <v>No</v>
      </c>
      <c r="J18" t="str">
        <f>IF(VLOOKUP($A18,'Checklist conosceza PA'!$B$6:$K$136,5,0)="x","Sì","No")</f>
        <v>No</v>
      </c>
      <c r="K18" t="str">
        <f>IF(VLOOKUP($A18,'Checklist conosceza PA'!$B$6:$K$136,6,0)="x","Sì","No")</f>
        <v>No</v>
      </c>
      <c r="L18" t="str">
        <f>IF(VLOOKUP($A18,'Checklist conosceza PA'!$B$6:$K$136,7,0)="x","Sì","No")</f>
        <v>No</v>
      </c>
      <c r="M18" t="str">
        <f>IF(VLOOKUP($A18,'Checklist conosceza PA'!$B$6:$K$136,8,0)="x","Sì","No")</f>
        <v>No</v>
      </c>
      <c r="N18" t="str">
        <f>IF(VLOOKUP($A18,'Checklist conosceza PA'!$B$6:$K$136,9,0)="x","Sì","No")</f>
        <v>No</v>
      </c>
      <c r="O18" t="str">
        <f>IF(VLOOKUP($A18,'Checklist conosceza PA'!$B$6:$K$136,10,0)="x","Sì","No")</f>
        <v>No</v>
      </c>
    </row>
    <row r="19" spans="1:15" x14ac:dyDescent="0.25">
      <c r="A19" t="s">
        <v>89</v>
      </c>
      <c r="B19">
        <f>'Dati dell''azienda'!$B$9</f>
        <v>0</v>
      </c>
      <c r="C19">
        <v>1</v>
      </c>
      <c r="D19">
        <f t="shared" ca="1" si="0"/>
        <v>2018</v>
      </c>
      <c r="E19">
        <f t="shared" ca="1" si="1"/>
        <v>10</v>
      </c>
      <c r="F19">
        <f>'Dati dell''azienda'!$B$13</f>
        <v>0</v>
      </c>
      <c r="G19">
        <f>'Dati dell''azienda'!$B$6</f>
        <v>0</v>
      </c>
      <c r="H19">
        <f>'Dati dell''azienda'!$B$7</f>
        <v>0</v>
      </c>
      <c r="I19" t="str">
        <f>IF(VLOOKUP($A19,'Checklist conosceza PA'!$B$6:$K$136,4,0)="x","Sì","No")</f>
        <v>No</v>
      </c>
      <c r="J19" t="str">
        <f>IF(VLOOKUP($A19,'Checklist conosceza PA'!$B$6:$K$136,5,0)="x","Sì","No")</f>
        <v>No</v>
      </c>
      <c r="K19" t="str">
        <f>IF(VLOOKUP($A19,'Checklist conosceza PA'!$B$6:$K$136,6,0)="x","Sì","No")</f>
        <v>No</v>
      </c>
      <c r="L19" t="str">
        <f>IF(VLOOKUP($A19,'Checklist conosceza PA'!$B$6:$K$136,7,0)="x","Sì","No")</f>
        <v>No</v>
      </c>
      <c r="M19" t="str">
        <f>IF(VLOOKUP($A19,'Checklist conosceza PA'!$B$6:$K$136,8,0)="x","Sì","No")</f>
        <v>No</v>
      </c>
      <c r="N19" t="str">
        <f>IF(VLOOKUP($A19,'Checklist conosceza PA'!$B$6:$K$136,9,0)="x","Sì","No")</f>
        <v>No</v>
      </c>
      <c r="O19" t="str">
        <f>IF(VLOOKUP($A19,'Checklist conosceza PA'!$B$6:$K$136,10,0)="x","Sì","No")</f>
        <v>No</v>
      </c>
    </row>
    <row r="20" spans="1:15" x14ac:dyDescent="0.25">
      <c r="A20" t="s">
        <v>91</v>
      </c>
      <c r="B20">
        <f>'Dati dell''azienda'!$B$9</f>
        <v>0</v>
      </c>
      <c r="C20">
        <v>1</v>
      </c>
      <c r="D20">
        <f t="shared" ca="1" si="0"/>
        <v>2018</v>
      </c>
      <c r="E20">
        <f t="shared" ca="1" si="1"/>
        <v>10</v>
      </c>
      <c r="F20">
        <f>'Dati dell''azienda'!$B$13</f>
        <v>0</v>
      </c>
      <c r="G20">
        <f>'Dati dell''azienda'!$B$6</f>
        <v>0</v>
      </c>
      <c r="H20">
        <f>'Dati dell''azienda'!$B$7</f>
        <v>0</v>
      </c>
      <c r="I20" t="str">
        <f>IF(VLOOKUP($A20,'Checklist conosceza PA'!$B$6:$K$136,4,0)="x","Sì","No")</f>
        <v>No</v>
      </c>
      <c r="J20" t="str">
        <f>IF(VLOOKUP($A20,'Checklist conosceza PA'!$B$6:$K$136,5,0)="x","Sì","No")</f>
        <v>No</v>
      </c>
      <c r="K20" t="str">
        <f>IF(VLOOKUP($A20,'Checklist conosceza PA'!$B$6:$K$136,6,0)="x","Sì","No")</f>
        <v>No</v>
      </c>
      <c r="L20" t="str">
        <f>IF(VLOOKUP($A20,'Checklist conosceza PA'!$B$6:$K$136,7,0)="x","Sì","No")</f>
        <v>No</v>
      </c>
      <c r="M20" t="str">
        <f>IF(VLOOKUP($A20,'Checklist conosceza PA'!$B$6:$K$136,8,0)="x","Sì","No")</f>
        <v>No</v>
      </c>
      <c r="N20" t="str">
        <f>IF(VLOOKUP($A20,'Checklist conosceza PA'!$B$6:$K$136,9,0)="x","Sì","No")</f>
        <v>No</v>
      </c>
      <c r="O20" t="str">
        <f>IF(VLOOKUP($A20,'Checklist conosceza PA'!$B$6:$K$136,10,0)="x","Sì","No")</f>
        <v>No</v>
      </c>
    </row>
    <row r="21" spans="1:15" x14ac:dyDescent="0.25">
      <c r="A21" t="s">
        <v>93</v>
      </c>
      <c r="B21">
        <f>'Dati dell''azienda'!$B$9</f>
        <v>0</v>
      </c>
      <c r="C21">
        <v>1</v>
      </c>
      <c r="D21">
        <f t="shared" ca="1" si="0"/>
        <v>2018</v>
      </c>
      <c r="E21">
        <f t="shared" ca="1" si="1"/>
        <v>10</v>
      </c>
      <c r="F21">
        <f>'Dati dell''azienda'!$B$13</f>
        <v>0</v>
      </c>
      <c r="G21">
        <f>'Dati dell''azienda'!$B$6</f>
        <v>0</v>
      </c>
      <c r="H21">
        <f>'Dati dell''azienda'!$B$7</f>
        <v>0</v>
      </c>
      <c r="I21" t="str">
        <f>IF(VLOOKUP($A21,'Checklist conosceza PA'!$B$6:$K$136,4,0)="x","Sì","No")</f>
        <v>No</v>
      </c>
      <c r="J21" t="str">
        <f>IF(VLOOKUP($A21,'Checklist conosceza PA'!$B$6:$K$136,5,0)="x","Sì","No")</f>
        <v>No</v>
      </c>
      <c r="K21" t="str">
        <f>IF(VLOOKUP($A21,'Checklist conosceza PA'!$B$6:$K$136,6,0)="x","Sì","No")</f>
        <v>No</v>
      </c>
      <c r="L21" t="str">
        <f>IF(VLOOKUP($A21,'Checklist conosceza PA'!$B$6:$K$136,7,0)="x","Sì","No")</f>
        <v>No</v>
      </c>
      <c r="M21" t="str">
        <f>IF(VLOOKUP($A21,'Checklist conosceza PA'!$B$6:$K$136,8,0)="x","Sì","No")</f>
        <v>No</v>
      </c>
      <c r="N21" t="str">
        <f>IF(VLOOKUP($A21,'Checklist conosceza PA'!$B$6:$K$136,9,0)="x","Sì","No")</f>
        <v>No</v>
      </c>
      <c r="O21" t="str">
        <f>IF(VLOOKUP($A21,'Checklist conosceza PA'!$B$6:$K$136,10,0)="x","Sì","No")</f>
        <v>No</v>
      </c>
    </row>
    <row r="22" spans="1:15" x14ac:dyDescent="0.25">
      <c r="A22" t="s">
        <v>96</v>
      </c>
      <c r="B22">
        <f>'Dati dell''azienda'!$B$9</f>
        <v>0</v>
      </c>
      <c r="C22">
        <v>1</v>
      </c>
      <c r="D22">
        <f t="shared" ca="1" si="0"/>
        <v>2018</v>
      </c>
      <c r="E22">
        <f t="shared" ca="1" si="1"/>
        <v>10</v>
      </c>
      <c r="F22">
        <f>'Dati dell''azienda'!$B$13</f>
        <v>0</v>
      </c>
      <c r="G22">
        <f>'Dati dell''azienda'!$B$6</f>
        <v>0</v>
      </c>
      <c r="H22">
        <f>'Dati dell''azienda'!$B$7</f>
        <v>0</v>
      </c>
      <c r="I22" t="str">
        <f>IF(VLOOKUP($A22,'Checklist conosceza PA'!$B$6:$K$136,4,0)="x","Sì","No")</f>
        <v>No</v>
      </c>
      <c r="J22" t="str">
        <f>IF(VLOOKUP($A22,'Checklist conosceza PA'!$B$6:$K$136,5,0)="x","Sì","No")</f>
        <v>No</v>
      </c>
      <c r="K22" t="str">
        <f>IF(VLOOKUP($A22,'Checklist conosceza PA'!$B$6:$K$136,6,0)="x","Sì","No")</f>
        <v>No</v>
      </c>
      <c r="L22" t="str">
        <f>IF(VLOOKUP($A22,'Checklist conosceza PA'!$B$6:$K$136,7,0)="x","Sì","No")</f>
        <v>No</v>
      </c>
      <c r="M22" t="str">
        <f>IF(VLOOKUP($A22,'Checklist conosceza PA'!$B$6:$K$136,8,0)="x","Sì","No")</f>
        <v>No</v>
      </c>
      <c r="N22" t="str">
        <f>IF(VLOOKUP($A22,'Checklist conosceza PA'!$B$6:$K$136,9,0)="x","Sì","No")</f>
        <v>No</v>
      </c>
      <c r="O22" t="str">
        <f>IF(VLOOKUP($A22,'Checklist conosceza PA'!$B$6:$K$136,10,0)="x","Sì","No")</f>
        <v>No</v>
      </c>
    </row>
    <row r="23" spans="1:15" x14ac:dyDescent="0.25">
      <c r="A23" t="s">
        <v>98</v>
      </c>
      <c r="B23">
        <f>'Dati dell''azienda'!$B$9</f>
        <v>0</v>
      </c>
      <c r="C23">
        <v>1</v>
      </c>
      <c r="D23">
        <f t="shared" ca="1" si="0"/>
        <v>2018</v>
      </c>
      <c r="E23">
        <f t="shared" ca="1" si="1"/>
        <v>10</v>
      </c>
      <c r="F23">
        <f>'Dati dell''azienda'!$B$13</f>
        <v>0</v>
      </c>
      <c r="G23">
        <f>'Dati dell''azienda'!$B$6</f>
        <v>0</v>
      </c>
      <c r="H23">
        <f>'Dati dell''azienda'!$B$7</f>
        <v>0</v>
      </c>
      <c r="I23" t="e">
        <f>IF(VLOOKUP($A23,'Checklist conosceza PA'!$B$6:$K$136,4,0)="x","Sì","No")</f>
        <v>#N/A</v>
      </c>
      <c r="J23" t="e">
        <f>IF(VLOOKUP($A23,'Checklist conosceza PA'!$B$6:$K$136,5,0)="x","Sì","No")</f>
        <v>#N/A</v>
      </c>
      <c r="K23" t="e">
        <f>IF(VLOOKUP($A23,'Checklist conosceza PA'!$B$6:$K$136,6,0)="x","Sì","No")</f>
        <v>#N/A</v>
      </c>
      <c r="L23" t="e">
        <f>IF(VLOOKUP($A23,'Checklist conosceza PA'!$B$6:$K$136,7,0)="x","Sì","No")</f>
        <v>#N/A</v>
      </c>
      <c r="M23" t="e">
        <f>IF(VLOOKUP($A23,'Checklist conosceza PA'!$B$6:$K$136,8,0)="x","Sì","No")</f>
        <v>#N/A</v>
      </c>
      <c r="N23" t="e">
        <f>IF(VLOOKUP($A23,'Checklist conosceza PA'!$B$6:$K$136,9,0)="x","Sì","No")</f>
        <v>#N/A</v>
      </c>
      <c r="O23" t="e">
        <f>IF(VLOOKUP($A23,'Checklist conosceza PA'!$B$6:$K$136,10,0)="x","Sì","No")</f>
        <v>#N/A</v>
      </c>
    </row>
    <row r="24" spans="1:15" x14ac:dyDescent="0.25">
      <c r="A24" t="s">
        <v>102</v>
      </c>
      <c r="B24">
        <f>'Dati dell''azienda'!$B$9</f>
        <v>0</v>
      </c>
      <c r="C24">
        <v>1</v>
      </c>
      <c r="D24">
        <f t="shared" ca="1" si="0"/>
        <v>2018</v>
      </c>
      <c r="E24">
        <f t="shared" ca="1" si="1"/>
        <v>10</v>
      </c>
      <c r="F24">
        <f>'Dati dell''azienda'!$B$13</f>
        <v>0</v>
      </c>
      <c r="G24">
        <f>'Dati dell''azienda'!$B$6</f>
        <v>0</v>
      </c>
      <c r="H24">
        <f>'Dati dell''azienda'!$B$7</f>
        <v>0</v>
      </c>
      <c r="I24" t="str">
        <f>IF(VLOOKUP($A24,'Checklist conosceza PA'!$B$6:$K$136,4,0)="x","Sì","No")</f>
        <v>No</v>
      </c>
      <c r="J24" t="str">
        <f>IF(VLOOKUP($A24,'Checklist conosceza PA'!$B$6:$K$136,5,0)="x","Sì","No")</f>
        <v>No</v>
      </c>
      <c r="K24" t="str">
        <f>IF(VLOOKUP($A24,'Checklist conosceza PA'!$B$6:$K$136,6,0)="x","Sì","No")</f>
        <v>No</v>
      </c>
      <c r="L24" t="str">
        <f>IF(VLOOKUP($A24,'Checklist conosceza PA'!$B$6:$K$136,7,0)="x","Sì","No")</f>
        <v>No</v>
      </c>
      <c r="M24" t="str">
        <f>IF(VLOOKUP($A24,'Checklist conosceza PA'!$B$6:$K$136,8,0)="x","Sì","No")</f>
        <v>No</v>
      </c>
      <c r="N24" t="str">
        <f>IF(VLOOKUP($A24,'Checklist conosceza PA'!$B$6:$K$136,9,0)="x","Sì","No")</f>
        <v>No</v>
      </c>
      <c r="O24" t="str">
        <f>IF(VLOOKUP($A24,'Checklist conosceza PA'!$B$6:$K$136,10,0)="x","Sì","No")</f>
        <v>No</v>
      </c>
    </row>
    <row r="25" spans="1:15" x14ac:dyDescent="0.25">
      <c r="A25" t="s">
        <v>103</v>
      </c>
      <c r="B25">
        <f>'Dati dell''azienda'!$B$9</f>
        <v>0</v>
      </c>
      <c r="C25">
        <v>1</v>
      </c>
      <c r="D25">
        <f t="shared" ca="1" si="0"/>
        <v>2018</v>
      </c>
      <c r="E25">
        <f t="shared" ca="1" si="1"/>
        <v>10</v>
      </c>
      <c r="F25">
        <f>'Dati dell''azienda'!$B$13</f>
        <v>0</v>
      </c>
      <c r="G25">
        <f>'Dati dell''azienda'!$B$6</f>
        <v>0</v>
      </c>
      <c r="H25">
        <f>'Dati dell''azienda'!$B$7</f>
        <v>0</v>
      </c>
      <c r="I25" t="str">
        <f>IF(VLOOKUP($A25,'Checklist conosceza PA'!$B$6:$K$136,4,0)="x","Sì","No")</f>
        <v>No</v>
      </c>
      <c r="J25" t="str">
        <f>IF(VLOOKUP($A25,'Checklist conosceza PA'!$B$6:$K$136,5,0)="x","Sì","No")</f>
        <v>No</v>
      </c>
      <c r="K25" t="str">
        <f>IF(VLOOKUP($A25,'Checklist conosceza PA'!$B$6:$K$136,6,0)="x","Sì","No")</f>
        <v>No</v>
      </c>
      <c r="L25" t="str">
        <f>IF(VLOOKUP($A25,'Checklist conosceza PA'!$B$6:$K$136,7,0)="x","Sì","No")</f>
        <v>No</v>
      </c>
      <c r="M25" t="str">
        <f>IF(VLOOKUP($A25,'Checklist conosceza PA'!$B$6:$K$136,8,0)="x","Sì","No")</f>
        <v>No</v>
      </c>
      <c r="N25" t="str">
        <f>IF(VLOOKUP($A25,'Checklist conosceza PA'!$B$6:$K$136,9,0)="x","Sì","No")</f>
        <v>No</v>
      </c>
      <c r="O25" t="str">
        <f>IF(VLOOKUP($A25,'Checklist conosceza PA'!$B$6:$K$136,10,0)="x","Sì","No")</f>
        <v>No</v>
      </c>
    </row>
    <row r="26" spans="1:15" x14ac:dyDescent="0.25">
      <c r="A26" t="s">
        <v>105</v>
      </c>
      <c r="B26">
        <f>'Dati dell''azienda'!$B$9</f>
        <v>0</v>
      </c>
      <c r="C26">
        <v>1</v>
      </c>
      <c r="D26">
        <f t="shared" ca="1" si="0"/>
        <v>2018</v>
      </c>
      <c r="E26">
        <f t="shared" ca="1" si="1"/>
        <v>10</v>
      </c>
      <c r="F26">
        <f>'Dati dell''azienda'!$B$13</f>
        <v>0</v>
      </c>
      <c r="G26">
        <f>'Dati dell''azienda'!$B$6</f>
        <v>0</v>
      </c>
      <c r="H26">
        <f>'Dati dell''azienda'!$B$7</f>
        <v>0</v>
      </c>
      <c r="I26" t="str">
        <f>IF(VLOOKUP($A26,'Checklist conosceza PA'!$B$6:$K$136,4,0)="x","Sì","No")</f>
        <v>No</v>
      </c>
      <c r="J26" t="str">
        <f>IF(VLOOKUP($A26,'Checklist conosceza PA'!$B$6:$K$136,5,0)="x","Sì","No")</f>
        <v>No</v>
      </c>
      <c r="K26" t="str">
        <f>IF(VLOOKUP($A26,'Checklist conosceza PA'!$B$6:$K$136,6,0)="x","Sì","No")</f>
        <v>No</v>
      </c>
      <c r="L26" t="str">
        <f>IF(VLOOKUP($A26,'Checklist conosceza PA'!$B$6:$K$136,7,0)="x","Sì","No")</f>
        <v>No</v>
      </c>
      <c r="M26" t="str">
        <f>IF(VLOOKUP($A26,'Checklist conosceza PA'!$B$6:$K$136,8,0)="x","Sì","No")</f>
        <v>No</v>
      </c>
      <c r="N26" t="str">
        <f>IF(VLOOKUP($A26,'Checklist conosceza PA'!$B$6:$K$136,9,0)="x","Sì","No")</f>
        <v>No</v>
      </c>
      <c r="O26" t="str">
        <f>IF(VLOOKUP($A26,'Checklist conosceza PA'!$B$6:$K$136,10,0)="x","Sì","No")</f>
        <v>No</v>
      </c>
    </row>
    <row r="27" spans="1:15" x14ac:dyDescent="0.25">
      <c r="A27" t="s">
        <v>108</v>
      </c>
      <c r="B27">
        <f>'Dati dell''azienda'!$B$9</f>
        <v>0</v>
      </c>
      <c r="C27">
        <v>1</v>
      </c>
      <c r="D27">
        <f t="shared" ca="1" si="0"/>
        <v>2018</v>
      </c>
      <c r="E27">
        <f t="shared" ca="1" si="1"/>
        <v>10</v>
      </c>
      <c r="F27">
        <f>'Dati dell''azienda'!$B$13</f>
        <v>0</v>
      </c>
      <c r="G27">
        <f>'Dati dell''azienda'!$B$6</f>
        <v>0</v>
      </c>
      <c r="H27">
        <f>'Dati dell''azienda'!$B$7</f>
        <v>0</v>
      </c>
      <c r="I27" t="str">
        <f>IF(VLOOKUP($A27,'Checklist conosceza PA'!$B$6:$K$136,4,0)="x","Sì","No")</f>
        <v>No</v>
      </c>
      <c r="J27" t="str">
        <f>IF(VLOOKUP($A27,'Checklist conosceza PA'!$B$6:$K$136,5,0)="x","Sì","No")</f>
        <v>No</v>
      </c>
      <c r="K27" t="str">
        <f>IF(VLOOKUP($A27,'Checklist conosceza PA'!$B$6:$K$136,6,0)="x","Sì","No")</f>
        <v>No</v>
      </c>
      <c r="L27" t="str">
        <f>IF(VLOOKUP($A27,'Checklist conosceza PA'!$B$6:$K$136,7,0)="x","Sì","No")</f>
        <v>No</v>
      </c>
      <c r="M27" t="str">
        <f>IF(VLOOKUP($A27,'Checklist conosceza PA'!$B$6:$K$136,8,0)="x","Sì","No")</f>
        <v>No</v>
      </c>
      <c r="N27" t="str">
        <f>IF(VLOOKUP($A27,'Checklist conosceza PA'!$B$6:$K$136,9,0)="x","Sì","No")</f>
        <v>No</v>
      </c>
      <c r="O27" t="str">
        <f>IF(VLOOKUP($A27,'Checklist conosceza PA'!$B$6:$K$136,10,0)="x","Sì","No")</f>
        <v>No</v>
      </c>
    </row>
    <row r="28" spans="1:15" x14ac:dyDescent="0.25">
      <c r="A28" t="s">
        <v>110</v>
      </c>
      <c r="B28">
        <f>'Dati dell''azienda'!$B$9</f>
        <v>0</v>
      </c>
      <c r="C28">
        <v>1</v>
      </c>
      <c r="D28">
        <f t="shared" ca="1" si="0"/>
        <v>2018</v>
      </c>
      <c r="E28">
        <f t="shared" ca="1" si="1"/>
        <v>10</v>
      </c>
      <c r="F28">
        <f>'Dati dell''azienda'!$B$13</f>
        <v>0</v>
      </c>
      <c r="G28">
        <f>'Dati dell''azienda'!$B$6</f>
        <v>0</v>
      </c>
      <c r="H28">
        <f>'Dati dell''azienda'!$B$7</f>
        <v>0</v>
      </c>
      <c r="I28" t="str">
        <f>IF(VLOOKUP($A28,'Checklist conosceza PA'!$B$6:$K$136,4,0)="x","Sì","No")</f>
        <v>No</v>
      </c>
      <c r="J28" t="str">
        <f>IF(VLOOKUP($A28,'Checklist conosceza PA'!$B$6:$K$136,5,0)="x","Sì","No")</f>
        <v>No</v>
      </c>
      <c r="K28" t="str">
        <f>IF(VLOOKUP($A28,'Checklist conosceza PA'!$B$6:$K$136,6,0)="x","Sì","No")</f>
        <v>No</v>
      </c>
      <c r="L28" t="str">
        <f>IF(VLOOKUP($A28,'Checklist conosceza PA'!$B$6:$K$136,7,0)="x","Sì","No")</f>
        <v>No</v>
      </c>
      <c r="M28" t="str">
        <f>IF(VLOOKUP($A28,'Checklist conosceza PA'!$B$6:$K$136,8,0)="x","Sì","No")</f>
        <v>No</v>
      </c>
      <c r="N28" t="str">
        <f>IF(VLOOKUP($A28,'Checklist conosceza PA'!$B$6:$K$136,9,0)="x","Sì","No")</f>
        <v>No</v>
      </c>
      <c r="O28" t="str">
        <f>IF(VLOOKUP($A28,'Checklist conosceza PA'!$B$6:$K$136,10,0)="x","Sì","No")</f>
        <v>No</v>
      </c>
    </row>
    <row r="29" spans="1:15" x14ac:dyDescent="0.25">
      <c r="A29" t="s">
        <v>112</v>
      </c>
      <c r="B29">
        <f>'Dati dell''azienda'!$B$9</f>
        <v>0</v>
      </c>
      <c r="C29">
        <v>1</v>
      </c>
      <c r="D29">
        <f t="shared" ca="1" si="0"/>
        <v>2018</v>
      </c>
      <c r="E29">
        <f t="shared" ca="1" si="1"/>
        <v>10</v>
      </c>
      <c r="F29">
        <f>'Dati dell''azienda'!$B$13</f>
        <v>0</v>
      </c>
      <c r="G29">
        <f>'Dati dell''azienda'!$B$6</f>
        <v>0</v>
      </c>
      <c r="H29">
        <f>'Dati dell''azienda'!$B$7</f>
        <v>0</v>
      </c>
      <c r="I29" t="str">
        <f>IF(VLOOKUP($A29,'Checklist conosceza PA'!$B$6:$K$136,4,0)="x","Sì","No")</f>
        <v>No</v>
      </c>
      <c r="J29" t="str">
        <f>IF(VLOOKUP($A29,'Checklist conosceza PA'!$B$6:$K$136,5,0)="x","Sì","No")</f>
        <v>No</v>
      </c>
      <c r="K29" t="str">
        <f>IF(VLOOKUP($A29,'Checklist conosceza PA'!$B$6:$K$136,6,0)="x","Sì","No")</f>
        <v>No</v>
      </c>
      <c r="L29" t="str">
        <f>IF(VLOOKUP($A29,'Checklist conosceza PA'!$B$6:$K$136,7,0)="x","Sì","No")</f>
        <v>No</v>
      </c>
      <c r="M29" t="str">
        <f>IF(VLOOKUP($A29,'Checklist conosceza PA'!$B$6:$K$136,8,0)="x","Sì","No")</f>
        <v>No</v>
      </c>
      <c r="N29" t="str">
        <f>IF(VLOOKUP($A29,'Checklist conosceza PA'!$B$6:$K$136,9,0)="x","Sì","No")</f>
        <v>No</v>
      </c>
      <c r="O29" t="str">
        <f>IF(VLOOKUP($A29,'Checklist conosceza PA'!$B$6:$K$136,10,0)="x","Sì","No")</f>
        <v>No</v>
      </c>
    </row>
    <row r="30" spans="1:15" x14ac:dyDescent="0.25">
      <c r="A30" t="s">
        <v>117</v>
      </c>
      <c r="B30">
        <f>'Dati dell''azienda'!$B$9</f>
        <v>0</v>
      </c>
      <c r="C30">
        <v>1</v>
      </c>
      <c r="D30">
        <f t="shared" ca="1" si="0"/>
        <v>2018</v>
      </c>
      <c r="E30">
        <f t="shared" ca="1" si="1"/>
        <v>10</v>
      </c>
      <c r="F30">
        <f>'Dati dell''azienda'!$B$13</f>
        <v>0</v>
      </c>
      <c r="G30">
        <f>'Dati dell''azienda'!$B$6</f>
        <v>0</v>
      </c>
      <c r="H30">
        <f>'Dati dell''azienda'!$B$7</f>
        <v>0</v>
      </c>
      <c r="I30" t="str">
        <f>IF(VLOOKUP($A30,'Checklist conosceza PA'!$B$6:$K$136,4,0)="x","Sì","No")</f>
        <v>No</v>
      </c>
      <c r="J30" t="str">
        <f>IF(VLOOKUP($A30,'Checklist conosceza PA'!$B$6:$K$136,5,0)="x","Sì","No")</f>
        <v>No</v>
      </c>
      <c r="K30" t="str">
        <f>IF(VLOOKUP($A30,'Checklist conosceza PA'!$B$6:$K$136,6,0)="x","Sì","No")</f>
        <v>No</v>
      </c>
      <c r="L30" t="str">
        <f>IF(VLOOKUP($A30,'Checklist conosceza PA'!$B$6:$K$136,7,0)="x","Sì","No")</f>
        <v>No</v>
      </c>
      <c r="M30" t="str">
        <f>IF(VLOOKUP($A30,'Checklist conosceza PA'!$B$6:$K$136,8,0)="x","Sì","No")</f>
        <v>No</v>
      </c>
      <c r="N30" t="str">
        <f>IF(VLOOKUP($A30,'Checklist conosceza PA'!$B$6:$K$136,9,0)="x","Sì","No")</f>
        <v>No</v>
      </c>
      <c r="O30" t="str">
        <f>IF(VLOOKUP($A30,'Checklist conosceza PA'!$B$6:$K$136,10,0)="x","Sì","No")</f>
        <v>No</v>
      </c>
    </row>
    <row r="31" spans="1:15" x14ac:dyDescent="0.25">
      <c r="A31" t="s">
        <v>120</v>
      </c>
      <c r="B31">
        <f>'Dati dell''azienda'!$B$9</f>
        <v>0</v>
      </c>
      <c r="C31">
        <v>1</v>
      </c>
      <c r="D31">
        <f t="shared" ca="1" si="0"/>
        <v>2018</v>
      </c>
      <c r="E31">
        <f t="shared" ca="1" si="1"/>
        <v>10</v>
      </c>
      <c r="F31">
        <f>'Dati dell''azienda'!$B$13</f>
        <v>0</v>
      </c>
      <c r="G31">
        <f>'Dati dell''azienda'!$B$6</f>
        <v>0</v>
      </c>
      <c r="H31">
        <f>'Dati dell''azienda'!$B$7</f>
        <v>0</v>
      </c>
      <c r="I31" t="str">
        <f>IF(VLOOKUP($A31,'Checklist conosceza PA'!$B$6:$K$136,4,0)="x","Sì","No")</f>
        <v>No</v>
      </c>
      <c r="J31" t="str">
        <f>IF(VLOOKUP($A31,'Checklist conosceza PA'!$B$6:$K$136,5,0)="x","Sì","No")</f>
        <v>No</v>
      </c>
      <c r="K31" t="str">
        <f>IF(VLOOKUP($A31,'Checklist conosceza PA'!$B$6:$K$136,6,0)="x","Sì","No")</f>
        <v>No</v>
      </c>
      <c r="L31" t="str">
        <f>IF(VLOOKUP($A31,'Checklist conosceza PA'!$B$6:$K$136,7,0)="x","Sì","No")</f>
        <v>No</v>
      </c>
      <c r="M31" t="str">
        <f>IF(VLOOKUP($A31,'Checklist conosceza PA'!$B$6:$K$136,8,0)="x","Sì","No")</f>
        <v>No</v>
      </c>
      <c r="N31" t="str">
        <f>IF(VLOOKUP($A31,'Checklist conosceza PA'!$B$6:$K$136,9,0)="x","Sì","No")</f>
        <v>No</v>
      </c>
      <c r="O31" t="str">
        <f>IF(VLOOKUP($A31,'Checklist conosceza PA'!$B$6:$K$136,10,0)="x","Sì","No")</f>
        <v>No</v>
      </c>
    </row>
    <row r="32" spans="1:15" x14ac:dyDescent="0.25">
      <c r="A32" t="s">
        <v>122</v>
      </c>
      <c r="B32">
        <f>'Dati dell''azienda'!$B$9</f>
        <v>0</v>
      </c>
      <c r="C32">
        <v>1</v>
      </c>
      <c r="D32">
        <f t="shared" ca="1" si="0"/>
        <v>2018</v>
      </c>
      <c r="E32">
        <f t="shared" ca="1" si="1"/>
        <v>10</v>
      </c>
      <c r="F32">
        <f>'Dati dell''azienda'!$B$13</f>
        <v>0</v>
      </c>
      <c r="G32">
        <f>'Dati dell''azienda'!$B$6</f>
        <v>0</v>
      </c>
      <c r="H32">
        <f>'Dati dell''azienda'!$B$7</f>
        <v>0</v>
      </c>
      <c r="I32" t="str">
        <f>IF(VLOOKUP($A32,'Checklist conosceza PA'!$B$6:$K$136,4,0)="x","Sì","No")</f>
        <v>No</v>
      </c>
      <c r="J32" t="str">
        <f>IF(VLOOKUP($A32,'Checklist conosceza PA'!$B$6:$K$136,5,0)="x","Sì","No")</f>
        <v>No</v>
      </c>
      <c r="K32" t="str">
        <f>IF(VLOOKUP($A32,'Checklist conosceza PA'!$B$6:$K$136,6,0)="x","Sì","No")</f>
        <v>No</v>
      </c>
      <c r="L32" t="str">
        <f>IF(VLOOKUP($A32,'Checklist conosceza PA'!$B$6:$K$136,7,0)="x","Sì","No")</f>
        <v>No</v>
      </c>
      <c r="M32" t="str">
        <f>IF(VLOOKUP($A32,'Checklist conosceza PA'!$B$6:$K$136,8,0)="x","Sì","No")</f>
        <v>No</v>
      </c>
      <c r="N32" t="str">
        <f>IF(VLOOKUP($A32,'Checklist conosceza PA'!$B$6:$K$136,9,0)="x","Sì","No")</f>
        <v>No</v>
      </c>
      <c r="O32" t="str">
        <f>IF(VLOOKUP($A32,'Checklist conosceza PA'!$B$6:$K$136,10,0)="x","Sì","No")</f>
        <v>No</v>
      </c>
    </row>
    <row r="33" spans="1:15" x14ac:dyDescent="0.25">
      <c r="A33" t="s">
        <v>125</v>
      </c>
      <c r="B33">
        <f>'Dati dell''azienda'!$B$9</f>
        <v>0</v>
      </c>
      <c r="C33">
        <v>1</v>
      </c>
      <c r="D33">
        <f t="shared" ca="1" si="0"/>
        <v>2018</v>
      </c>
      <c r="E33">
        <f t="shared" ca="1" si="1"/>
        <v>10</v>
      </c>
      <c r="F33">
        <f>'Dati dell''azienda'!$B$13</f>
        <v>0</v>
      </c>
      <c r="G33">
        <f>'Dati dell''azienda'!$B$6</f>
        <v>0</v>
      </c>
      <c r="H33">
        <f>'Dati dell''azienda'!$B$7</f>
        <v>0</v>
      </c>
      <c r="I33" t="str">
        <f>IF(VLOOKUP($A33,'Checklist conosceza PA'!$B$6:$K$136,4,0)="x","Sì","No")</f>
        <v>No</v>
      </c>
      <c r="J33" t="str">
        <f>IF(VLOOKUP($A33,'Checklist conosceza PA'!$B$6:$K$136,5,0)="x","Sì","No")</f>
        <v>No</v>
      </c>
      <c r="K33" t="str">
        <f>IF(VLOOKUP($A33,'Checklist conosceza PA'!$B$6:$K$136,6,0)="x","Sì","No")</f>
        <v>No</v>
      </c>
      <c r="L33" t="str">
        <f>IF(VLOOKUP($A33,'Checklist conosceza PA'!$B$6:$K$136,7,0)="x","Sì","No")</f>
        <v>No</v>
      </c>
      <c r="M33" t="str">
        <f>IF(VLOOKUP($A33,'Checklist conosceza PA'!$B$6:$K$136,8,0)="x","Sì","No")</f>
        <v>No</v>
      </c>
      <c r="N33" t="str">
        <f>IF(VLOOKUP($A33,'Checklist conosceza PA'!$B$6:$K$136,9,0)="x","Sì","No")</f>
        <v>No</v>
      </c>
      <c r="O33" t="str">
        <f>IF(VLOOKUP($A33,'Checklist conosceza PA'!$B$6:$K$136,10,0)="x","Sì","No")</f>
        <v>No</v>
      </c>
    </row>
    <row r="34" spans="1:15" x14ac:dyDescent="0.25">
      <c r="A34" t="s">
        <v>131</v>
      </c>
      <c r="B34">
        <f>'Dati dell''azienda'!$B$9</f>
        <v>0</v>
      </c>
      <c r="C34">
        <v>1</v>
      </c>
      <c r="D34">
        <f t="shared" ref="D34:D59" ca="1" si="2">YEAR(NOW())</f>
        <v>2018</v>
      </c>
      <c r="E34">
        <f t="shared" ref="E34:E59" ca="1" si="3">MONTH(NOW())</f>
        <v>10</v>
      </c>
      <c r="F34">
        <f>'Dati dell''azienda'!$B$13</f>
        <v>0</v>
      </c>
      <c r="G34">
        <f>'Dati dell''azienda'!$B$6</f>
        <v>0</v>
      </c>
      <c r="H34">
        <f>'Dati dell''azienda'!$B$7</f>
        <v>0</v>
      </c>
      <c r="I34" t="str">
        <f>IF(VLOOKUP($A34,'Checklist conosceza PA'!$B$6:$K$136,4,0)="x","Sì","No")</f>
        <v>No</v>
      </c>
      <c r="J34" t="str">
        <f>IF(VLOOKUP($A34,'Checklist conosceza PA'!$B$6:$K$136,5,0)="x","Sì","No")</f>
        <v>No</v>
      </c>
      <c r="K34" t="str">
        <f>IF(VLOOKUP($A34,'Checklist conosceza PA'!$B$6:$K$136,6,0)="x","Sì","No")</f>
        <v>No</v>
      </c>
      <c r="L34" t="str">
        <f>IF(VLOOKUP($A34,'Checklist conosceza PA'!$B$6:$K$136,7,0)="x","Sì","No")</f>
        <v>No</v>
      </c>
      <c r="M34" t="str">
        <f>IF(VLOOKUP($A34,'Checklist conosceza PA'!$B$6:$K$136,8,0)="x","Sì","No")</f>
        <v>No</v>
      </c>
      <c r="N34" t="str">
        <f>IF(VLOOKUP($A34,'Checklist conosceza PA'!$B$6:$K$136,9,0)="x","Sì","No")</f>
        <v>No</v>
      </c>
      <c r="O34" t="str">
        <f>IF(VLOOKUP($A34,'Checklist conosceza PA'!$B$6:$K$136,10,0)="x","Sì","No")</f>
        <v>No</v>
      </c>
    </row>
    <row r="35" spans="1:15" x14ac:dyDescent="0.25">
      <c r="A35" t="s">
        <v>134</v>
      </c>
      <c r="B35">
        <f>'Dati dell''azienda'!$B$9</f>
        <v>0</v>
      </c>
      <c r="C35">
        <v>1</v>
      </c>
      <c r="D35">
        <f t="shared" ca="1" si="2"/>
        <v>2018</v>
      </c>
      <c r="E35">
        <f t="shared" ca="1" si="3"/>
        <v>10</v>
      </c>
      <c r="F35">
        <f>'Dati dell''azienda'!$B$13</f>
        <v>0</v>
      </c>
      <c r="G35">
        <f>'Dati dell''azienda'!$B$6</f>
        <v>0</v>
      </c>
      <c r="H35">
        <f>'Dati dell''azienda'!$B$7</f>
        <v>0</v>
      </c>
      <c r="I35" t="str">
        <f>IF(VLOOKUP($A35,'Checklist conosceza PA'!$B$6:$K$136,4,0)="x","Sì","No")</f>
        <v>No</v>
      </c>
      <c r="J35" t="str">
        <f>IF(VLOOKUP($A35,'Checklist conosceza PA'!$B$6:$K$136,5,0)="x","Sì","No")</f>
        <v>No</v>
      </c>
      <c r="K35" t="str">
        <f>IF(VLOOKUP($A35,'Checklist conosceza PA'!$B$6:$K$136,6,0)="x","Sì","No")</f>
        <v>No</v>
      </c>
      <c r="L35" t="str">
        <f>IF(VLOOKUP($A35,'Checklist conosceza PA'!$B$6:$K$136,7,0)="x","Sì","No")</f>
        <v>No</v>
      </c>
      <c r="M35" t="str">
        <f>IF(VLOOKUP($A35,'Checklist conosceza PA'!$B$6:$K$136,8,0)="x","Sì","No")</f>
        <v>No</v>
      </c>
      <c r="N35" t="str">
        <f>IF(VLOOKUP($A35,'Checklist conosceza PA'!$B$6:$K$136,9,0)="x","Sì","No")</f>
        <v>No</v>
      </c>
      <c r="O35" t="str">
        <f>IF(VLOOKUP($A35,'Checklist conosceza PA'!$B$6:$K$136,10,0)="x","Sì","No")</f>
        <v>No</v>
      </c>
    </row>
    <row r="36" spans="1:15" x14ac:dyDescent="0.25">
      <c r="A36" t="s">
        <v>136</v>
      </c>
      <c r="B36">
        <f>'Dati dell''azienda'!$B$9</f>
        <v>0</v>
      </c>
      <c r="C36">
        <v>1</v>
      </c>
      <c r="D36">
        <f t="shared" ca="1" si="2"/>
        <v>2018</v>
      </c>
      <c r="E36">
        <f t="shared" ca="1" si="3"/>
        <v>10</v>
      </c>
      <c r="F36">
        <f>'Dati dell''azienda'!$B$13</f>
        <v>0</v>
      </c>
      <c r="G36">
        <f>'Dati dell''azienda'!$B$6</f>
        <v>0</v>
      </c>
      <c r="H36">
        <f>'Dati dell''azienda'!$B$7</f>
        <v>0</v>
      </c>
      <c r="I36" t="str">
        <f>IF(VLOOKUP($A36,'Checklist conosceza PA'!$B$6:$K$136,4,0)="x","Sì","No")</f>
        <v>No</v>
      </c>
      <c r="J36" t="str">
        <f>IF(VLOOKUP($A36,'Checklist conosceza PA'!$B$6:$K$136,5,0)="x","Sì","No")</f>
        <v>No</v>
      </c>
      <c r="K36" t="str">
        <f>IF(VLOOKUP($A36,'Checklist conosceza PA'!$B$6:$K$136,6,0)="x","Sì","No")</f>
        <v>No</v>
      </c>
      <c r="L36" t="str">
        <f>IF(VLOOKUP($A36,'Checklist conosceza PA'!$B$6:$K$136,7,0)="x","Sì","No")</f>
        <v>No</v>
      </c>
      <c r="M36" t="str">
        <f>IF(VLOOKUP($A36,'Checklist conosceza PA'!$B$6:$K$136,8,0)="x","Sì","No")</f>
        <v>No</v>
      </c>
      <c r="N36" t="str">
        <f>IF(VLOOKUP($A36,'Checklist conosceza PA'!$B$6:$K$136,9,0)="x","Sì","No")</f>
        <v>No</v>
      </c>
      <c r="O36" t="str">
        <f>IF(VLOOKUP($A36,'Checklist conosceza PA'!$B$6:$K$136,10,0)="x","Sì","No")</f>
        <v>No</v>
      </c>
    </row>
    <row r="37" spans="1:15" x14ac:dyDescent="0.25">
      <c r="A37" t="s">
        <v>139</v>
      </c>
      <c r="B37">
        <f>'Dati dell''azienda'!$B$9</f>
        <v>0</v>
      </c>
      <c r="C37">
        <v>1</v>
      </c>
      <c r="D37">
        <f t="shared" ca="1" si="2"/>
        <v>2018</v>
      </c>
      <c r="E37">
        <f t="shared" ca="1" si="3"/>
        <v>10</v>
      </c>
      <c r="F37">
        <f>'Dati dell''azienda'!$B$13</f>
        <v>0</v>
      </c>
      <c r="G37">
        <f>'Dati dell''azienda'!$B$6</f>
        <v>0</v>
      </c>
      <c r="H37">
        <f>'Dati dell''azienda'!$B$7</f>
        <v>0</v>
      </c>
      <c r="I37" t="str">
        <f>IF(VLOOKUP($A37,'Checklist conosceza PA'!$B$6:$K$136,4,0)="x","Sì","No")</f>
        <v>No</v>
      </c>
      <c r="J37" t="str">
        <f>IF(VLOOKUP($A37,'Checklist conosceza PA'!$B$6:$K$136,5,0)="x","Sì","No")</f>
        <v>No</v>
      </c>
      <c r="K37" t="str">
        <f>IF(VLOOKUP($A37,'Checklist conosceza PA'!$B$6:$K$136,6,0)="x","Sì","No")</f>
        <v>No</v>
      </c>
      <c r="L37" t="str">
        <f>IF(VLOOKUP($A37,'Checklist conosceza PA'!$B$6:$K$136,7,0)="x","Sì","No")</f>
        <v>No</v>
      </c>
      <c r="M37" t="str">
        <f>IF(VLOOKUP($A37,'Checklist conosceza PA'!$B$6:$K$136,8,0)="x","Sì","No")</f>
        <v>No</v>
      </c>
      <c r="N37" t="str">
        <f>IF(VLOOKUP($A37,'Checklist conosceza PA'!$B$6:$K$136,9,0)="x","Sì","No")</f>
        <v>No</v>
      </c>
      <c r="O37" t="str">
        <f>IF(VLOOKUP($A37,'Checklist conosceza PA'!$B$6:$K$136,10,0)="x","Sì","No")</f>
        <v>No</v>
      </c>
    </row>
    <row r="38" spans="1:15" x14ac:dyDescent="0.25">
      <c r="A38" t="s">
        <v>142</v>
      </c>
      <c r="B38">
        <f>'Dati dell''azienda'!$B$9</f>
        <v>0</v>
      </c>
      <c r="C38">
        <v>1</v>
      </c>
      <c r="D38">
        <f t="shared" ca="1" si="2"/>
        <v>2018</v>
      </c>
      <c r="E38">
        <f t="shared" ca="1" si="3"/>
        <v>10</v>
      </c>
      <c r="F38">
        <f>'Dati dell''azienda'!$B$13</f>
        <v>0</v>
      </c>
      <c r="G38">
        <f>'Dati dell''azienda'!$B$6</f>
        <v>0</v>
      </c>
      <c r="H38">
        <f>'Dati dell''azienda'!$B$7</f>
        <v>0</v>
      </c>
      <c r="I38" t="str">
        <f>IF(VLOOKUP($A38,'Checklist conosceza PA'!$B$6:$K$136,4,0)="x","Sì","No")</f>
        <v>No</v>
      </c>
      <c r="J38" t="str">
        <f>IF(VLOOKUP($A38,'Checklist conosceza PA'!$B$6:$K$136,5,0)="x","Sì","No")</f>
        <v>No</v>
      </c>
      <c r="K38" t="str">
        <f>IF(VLOOKUP($A38,'Checklist conosceza PA'!$B$6:$K$136,6,0)="x","Sì","No")</f>
        <v>No</v>
      </c>
      <c r="L38" t="str">
        <f>IF(VLOOKUP($A38,'Checklist conosceza PA'!$B$6:$K$136,7,0)="x","Sì","No")</f>
        <v>No</v>
      </c>
      <c r="M38" t="str">
        <f>IF(VLOOKUP($A38,'Checklist conosceza PA'!$B$6:$K$136,8,0)="x","Sì","No")</f>
        <v>No</v>
      </c>
      <c r="N38" t="str">
        <f>IF(VLOOKUP($A38,'Checklist conosceza PA'!$B$6:$K$136,9,0)="x","Sì","No")</f>
        <v>No</v>
      </c>
      <c r="O38" t="str">
        <f>IF(VLOOKUP($A38,'Checklist conosceza PA'!$B$6:$K$136,10,0)="x","Sì","No")</f>
        <v>No</v>
      </c>
    </row>
    <row r="39" spans="1:15" x14ac:dyDescent="0.25">
      <c r="A39" t="s">
        <v>148</v>
      </c>
      <c r="B39">
        <f>'Dati dell''azienda'!$B$9</f>
        <v>0</v>
      </c>
      <c r="C39">
        <v>1</v>
      </c>
      <c r="D39">
        <f t="shared" ca="1" si="2"/>
        <v>2018</v>
      </c>
      <c r="E39">
        <f t="shared" ca="1" si="3"/>
        <v>10</v>
      </c>
      <c r="F39">
        <f>'Dati dell''azienda'!$B$13</f>
        <v>0</v>
      </c>
      <c r="G39">
        <f>'Dati dell''azienda'!$B$6</f>
        <v>0</v>
      </c>
      <c r="H39">
        <f>'Dati dell''azienda'!$B$7</f>
        <v>0</v>
      </c>
      <c r="I39" t="str">
        <f>IF(VLOOKUP($A39,'Checklist conosceza PA'!$B$6:$K$136,4,0)="x","Sì","No")</f>
        <v>No</v>
      </c>
      <c r="J39" t="str">
        <f>IF(VLOOKUP($A39,'Checklist conosceza PA'!$B$6:$K$136,5,0)="x","Sì","No")</f>
        <v>No</v>
      </c>
      <c r="K39" t="str">
        <f>IF(VLOOKUP($A39,'Checklist conosceza PA'!$B$6:$K$136,6,0)="x","Sì","No")</f>
        <v>No</v>
      </c>
      <c r="L39" t="str">
        <f>IF(VLOOKUP($A39,'Checklist conosceza PA'!$B$6:$K$136,7,0)="x","Sì","No")</f>
        <v>No</v>
      </c>
      <c r="M39" t="str">
        <f>IF(VLOOKUP($A39,'Checklist conosceza PA'!$B$6:$K$136,8,0)="x","Sì","No")</f>
        <v>No</v>
      </c>
      <c r="N39" t="str">
        <f>IF(VLOOKUP($A39,'Checklist conosceza PA'!$B$6:$K$136,9,0)="x","Sì","No")</f>
        <v>No</v>
      </c>
      <c r="O39" t="str">
        <f>IF(VLOOKUP($A39,'Checklist conosceza PA'!$B$6:$K$136,10,0)="x","Sì","No")</f>
        <v>No</v>
      </c>
    </row>
    <row r="40" spans="1:15" x14ac:dyDescent="0.25">
      <c r="A40" t="s">
        <v>151</v>
      </c>
      <c r="B40">
        <f>'Dati dell''azienda'!$B$9</f>
        <v>0</v>
      </c>
      <c r="C40">
        <v>1</v>
      </c>
      <c r="D40">
        <f t="shared" ca="1" si="2"/>
        <v>2018</v>
      </c>
      <c r="E40">
        <f t="shared" ca="1" si="3"/>
        <v>10</v>
      </c>
      <c r="F40">
        <f>'Dati dell''azienda'!$B$13</f>
        <v>0</v>
      </c>
      <c r="G40">
        <f>'Dati dell''azienda'!$B$6</f>
        <v>0</v>
      </c>
      <c r="H40">
        <f>'Dati dell''azienda'!$B$7</f>
        <v>0</v>
      </c>
      <c r="I40" t="str">
        <f>IF(VLOOKUP($A40,'Checklist conosceza PA'!$B$6:$K$136,4,0)="x","Sì","No")</f>
        <v>No</v>
      </c>
      <c r="J40" t="str">
        <f>IF(VLOOKUP($A40,'Checklist conosceza PA'!$B$6:$K$136,5,0)="x","Sì","No")</f>
        <v>No</v>
      </c>
      <c r="K40" t="str">
        <f>IF(VLOOKUP($A40,'Checklist conosceza PA'!$B$6:$K$136,6,0)="x","Sì","No")</f>
        <v>No</v>
      </c>
      <c r="L40" t="str">
        <f>IF(VLOOKUP($A40,'Checklist conosceza PA'!$B$6:$K$136,7,0)="x","Sì","No")</f>
        <v>No</v>
      </c>
      <c r="M40" t="str">
        <f>IF(VLOOKUP($A40,'Checklist conosceza PA'!$B$6:$K$136,8,0)="x","Sì","No")</f>
        <v>No</v>
      </c>
      <c r="N40" t="str">
        <f>IF(VLOOKUP($A40,'Checklist conosceza PA'!$B$6:$K$136,9,0)="x","Sì","No")</f>
        <v>No</v>
      </c>
      <c r="O40" t="str">
        <f>IF(VLOOKUP($A40,'Checklist conosceza PA'!$B$6:$K$136,10,0)="x","Sì","No")</f>
        <v>No</v>
      </c>
    </row>
    <row r="41" spans="1:15" x14ac:dyDescent="0.25">
      <c r="A41" t="s">
        <v>154</v>
      </c>
      <c r="B41">
        <f>'Dati dell''azienda'!$B$9</f>
        <v>0</v>
      </c>
      <c r="C41">
        <v>1</v>
      </c>
      <c r="D41">
        <f t="shared" ca="1" si="2"/>
        <v>2018</v>
      </c>
      <c r="E41">
        <f t="shared" ca="1" si="3"/>
        <v>10</v>
      </c>
      <c r="F41">
        <f>'Dati dell''azienda'!$B$13</f>
        <v>0</v>
      </c>
      <c r="G41">
        <f>'Dati dell''azienda'!$B$6</f>
        <v>0</v>
      </c>
      <c r="H41">
        <f>'Dati dell''azienda'!$B$7</f>
        <v>0</v>
      </c>
      <c r="I41" t="str">
        <f>IF(VLOOKUP($A41,'Checklist conosceza PA'!$B$6:$K$136,4,0)="x","Sì","No")</f>
        <v>No</v>
      </c>
      <c r="J41" t="str">
        <f>IF(VLOOKUP($A41,'Checklist conosceza PA'!$B$6:$K$136,5,0)="x","Sì","No")</f>
        <v>No</v>
      </c>
      <c r="K41" t="str">
        <f>IF(VLOOKUP($A41,'Checklist conosceza PA'!$B$6:$K$136,6,0)="x","Sì","No")</f>
        <v>No</v>
      </c>
      <c r="L41" t="str">
        <f>IF(VLOOKUP($A41,'Checklist conosceza PA'!$B$6:$K$136,7,0)="x","Sì","No")</f>
        <v>No</v>
      </c>
      <c r="M41" t="str">
        <f>IF(VLOOKUP($A41,'Checklist conosceza PA'!$B$6:$K$136,8,0)="x","Sì","No")</f>
        <v>No</v>
      </c>
      <c r="N41" t="str">
        <f>IF(VLOOKUP($A41,'Checklist conosceza PA'!$B$6:$K$136,9,0)="x","Sì","No")</f>
        <v>No</v>
      </c>
      <c r="O41" t="str">
        <f>IF(VLOOKUP($A41,'Checklist conosceza PA'!$B$6:$K$136,10,0)="x","Sì","No")</f>
        <v>No</v>
      </c>
    </row>
    <row r="42" spans="1:15" x14ac:dyDescent="0.25">
      <c r="A42" t="s">
        <v>155</v>
      </c>
      <c r="B42">
        <f>'Dati dell''azienda'!$B$9</f>
        <v>0</v>
      </c>
      <c r="C42">
        <v>1</v>
      </c>
      <c r="D42">
        <f t="shared" ca="1" si="2"/>
        <v>2018</v>
      </c>
      <c r="E42">
        <f t="shared" ca="1" si="3"/>
        <v>10</v>
      </c>
      <c r="F42">
        <f>'Dati dell''azienda'!$B$13</f>
        <v>0</v>
      </c>
      <c r="G42">
        <f>'Dati dell''azienda'!$B$6</f>
        <v>0</v>
      </c>
      <c r="H42">
        <f>'Dati dell''azienda'!$B$7</f>
        <v>0</v>
      </c>
      <c r="I42" t="str">
        <f>IF(VLOOKUP($A42,'Checklist conosceza PA'!$B$6:$K$136,4,0)="x","Sì","No")</f>
        <v>No</v>
      </c>
      <c r="J42" t="str">
        <f>IF(VLOOKUP($A42,'Checklist conosceza PA'!$B$6:$K$136,5,0)="x","Sì","No")</f>
        <v>No</v>
      </c>
      <c r="K42" t="str">
        <f>IF(VLOOKUP($A42,'Checklist conosceza PA'!$B$6:$K$136,6,0)="x","Sì","No")</f>
        <v>No</v>
      </c>
      <c r="L42" t="str">
        <f>IF(VLOOKUP($A42,'Checklist conosceza PA'!$B$6:$K$136,7,0)="x","Sì","No")</f>
        <v>No</v>
      </c>
      <c r="M42" t="str">
        <f>IF(VLOOKUP($A42,'Checklist conosceza PA'!$B$6:$K$136,8,0)="x","Sì","No")</f>
        <v>No</v>
      </c>
      <c r="N42" t="str">
        <f>IF(VLOOKUP($A42,'Checklist conosceza PA'!$B$6:$K$136,9,0)="x","Sì","No")</f>
        <v>No</v>
      </c>
      <c r="O42" t="str">
        <f>IF(VLOOKUP($A42,'Checklist conosceza PA'!$B$6:$K$136,10,0)="x","Sì","No")</f>
        <v>No</v>
      </c>
    </row>
    <row r="43" spans="1:15" x14ac:dyDescent="0.25">
      <c r="A43" t="s">
        <v>159</v>
      </c>
      <c r="B43">
        <f>'Dati dell''azienda'!$B$9</f>
        <v>0</v>
      </c>
      <c r="C43">
        <v>1</v>
      </c>
      <c r="D43">
        <f t="shared" ca="1" si="2"/>
        <v>2018</v>
      </c>
      <c r="E43">
        <f t="shared" ca="1" si="3"/>
        <v>10</v>
      </c>
      <c r="F43">
        <f>'Dati dell''azienda'!$B$13</f>
        <v>0</v>
      </c>
      <c r="G43">
        <f>'Dati dell''azienda'!$B$6</f>
        <v>0</v>
      </c>
      <c r="H43">
        <f>'Dati dell''azienda'!$B$7</f>
        <v>0</v>
      </c>
      <c r="I43" t="str">
        <f>IF(VLOOKUP($A43,'Checklist conosceza PA'!$B$6:$K$136,4,0)="x","Sì","No")</f>
        <v>No</v>
      </c>
      <c r="J43" t="str">
        <f>IF(VLOOKUP($A43,'Checklist conosceza PA'!$B$6:$K$136,5,0)="x","Sì","No")</f>
        <v>No</v>
      </c>
      <c r="K43" t="str">
        <f>IF(VLOOKUP($A43,'Checklist conosceza PA'!$B$6:$K$136,6,0)="x","Sì","No")</f>
        <v>No</v>
      </c>
      <c r="L43" t="str">
        <f>IF(VLOOKUP($A43,'Checklist conosceza PA'!$B$6:$K$136,7,0)="x","Sì","No")</f>
        <v>No</v>
      </c>
      <c r="M43" t="str">
        <f>IF(VLOOKUP($A43,'Checklist conosceza PA'!$B$6:$K$136,8,0)="x","Sì","No")</f>
        <v>No</v>
      </c>
      <c r="N43" t="str">
        <f>IF(VLOOKUP($A43,'Checklist conosceza PA'!$B$6:$K$136,9,0)="x","Sì","No")</f>
        <v>No</v>
      </c>
      <c r="O43" t="str">
        <f>IF(VLOOKUP($A43,'Checklist conosceza PA'!$B$6:$K$136,10,0)="x","Sì","No")</f>
        <v>No</v>
      </c>
    </row>
    <row r="44" spans="1:15" x14ac:dyDescent="0.25">
      <c r="A44" t="s">
        <v>162</v>
      </c>
      <c r="B44">
        <f>'Dati dell''azienda'!$B$9</f>
        <v>0</v>
      </c>
      <c r="C44">
        <v>1</v>
      </c>
      <c r="D44">
        <f t="shared" ca="1" si="2"/>
        <v>2018</v>
      </c>
      <c r="E44">
        <f t="shared" ca="1" si="3"/>
        <v>10</v>
      </c>
      <c r="F44">
        <f>'Dati dell''azienda'!$B$13</f>
        <v>0</v>
      </c>
      <c r="G44">
        <f>'Dati dell''azienda'!$B$6</f>
        <v>0</v>
      </c>
      <c r="H44">
        <f>'Dati dell''azienda'!$B$7</f>
        <v>0</v>
      </c>
      <c r="I44" t="str">
        <f>IF(VLOOKUP($A44,'Checklist conosceza PA'!$B$6:$K$136,4,0)="x","Sì","No")</f>
        <v>No</v>
      </c>
      <c r="J44" t="str">
        <f>IF(VLOOKUP($A44,'Checklist conosceza PA'!$B$6:$K$136,5,0)="x","Sì","No")</f>
        <v>No</v>
      </c>
      <c r="K44" t="str">
        <f>IF(VLOOKUP($A44,'Checklist conosceza PA'!$B$6:$K$136,6,0)="x","Sì","No")</f>
        <v>No</v>
      </c>
      <c r="L44" t="str">
        <f>IF(VLOOKUP($A44,'Checklist conosceza PA'!$B$6:$K$136,7,0)="x","Sì","No")</f>
        <v>No</v>
      </c>
      <c r="M44" t="str">
        <f>IF(VLOOKUP($A44,'Checklist conosceza PA'!$B$6:$K$136,8,0)="x","Sì","No")</f>
        <v>No</v>
      </c>
      <c r="N44" t="str">
        <f>IF(VLOOKUP($A44,'Checklist conosceza PA'!$B$6:$K$136,9,0)="x","Sì","No")</f>
        <v>No</v>
      </c>
      <c r="O44" t="str">
        <f>IF(VLOOKUP($A44,'Checklist conosceza PA'!$B$6:$K$136,10,0)="x","Sì","No")</f>
        <v>No</v>
      </c>
    </row>
    <row r="45" spans="1:15" x14ac:dyDescent="0.25">
      <c r="A45" t="s">
        <v>164</v>
      </c>
      <c r="B45">
        <f>'Dati dell''azienda'!$B$9</f>
        <v>0</v>
      </c>
      <c r="C45">
        <v>1</v>
      </c>
      <c r="D45">
        <f t="shared" ca="1" si="2"/>
        <v>2018</v>
      </c>
      <c r="E45">
        <f t="shared" ca="1" si="3"/>
        <v>10</v>
      </c>
      <c r="F45">
        <f>'Dati dell''azienda'!$B$13</f>
        <v>0</v>
      </c>
      <c r="G45">
        <f>'Dati dell''azienda'!$B$6</f>
        <v>0</v>
      </c>
      <c r="H45">
        <f>'Dati dell''azienda'!$B$7</f>
        <v>0</v>
      </c>
      <c r="I45" t="str">
        <f>IF(VLOOKUP($A45,'Checklist conosceza PA'!$B$6:$K$136,4,0)="x","Sì","No")</f>
        <v>No</v>
      </c>
      <c r="J45" t="str">
        <f>IF(VLOOKUP($A45,'Checklist conosceza PA'!$B$6:$K$136,5,0)="x","Sì","No")</f>
        <v>No</v>
      </c>
      <c r="K45" t="str">
        <f>IF(VLOOKUP($A45,'Checklist conosceza PA'!$B$6:$K$136,6,0)="x","Sì","No")</f>
        <v>No</v>
      </c>
      <c r="L45" t="str">
        <f>IF(VLOOKUP($A45,'Checklist conosceza PA'!$B$6:$K$136,7,0)="x","Sì","No")</f>
        <v>No</v>
      </c>
      <c r="M45" t="str">
        <f>IF(VLOOKUP($A45,'Checklist conosceza PA'!$B$6:$K$136,8,0)="x","Sì","No")</f>
        <v>No</v>
      </c>
      <c r="N45" t="str">
        <f>IF(VLOOKUP($A45,'Checklist conosceza PA'!$B$6:$K$136,9,0)="x","Sì","No")</f>
        <v>No</v>
      </c>
      <c r="O45" t="str">
        <f>IF(VLOOKUP($A45,'Checklist conosceza PA'!$B$6:$K$136,10,0)="x","Sì","No")</f>
        <v>No</v>
      </c>
    </row>
    <row r="46" spans="1:15" x14ac:dyDescent="0.25">
      <c r="A46" t="s">
        <v>166</v>
      </c>
      <c r="B46">
        <f>'Dati dell''azienda'!$B$9</f>
        <v>0</v>
      </c>
      <c r="C46">
        <v>1</v>
      </c>
      <c r="D46">
        <f t="shared" ca="1" si="2"/>
        <v>2018</v>
      </c>
      <c r="E46">
        <f t="shared" ca="1" si="3"/>
        <v>10</v>
      </c>
      <c r="F46">
        <f>'Dati dell''azienda'!$B$13</f>
        <v>0</v>
      </c>
      <c r="G46">
        <f>'Dati dell''azienda'!$B$6</f>
        <v>0</v>
      </c>
      <c r="H46">
        <f>'Dati dell''azienda'!$B$7</f>
        <v>0</v>
      </c>
      <c r="I46" t="str">
        <f>IF(VLOOKUP($A46,'Checklist conosceza PA'!$B$6:$K$136,4,0)="x","Sì","No")</f>
        <v>No</v>
      </c>
      <c r="J46" t="str">
        <f>IF(VLOOKUP($A46,'Checklist conosceza PA'!$B$6:$K$136,5,0)="x","Sì","No")</f>
        <v>No</v>
      </c>
      <c r="K46" t="str">
        <f>IF(VLOOKUP($A46,'Checklist conosceza PA'!$B$6:$K$136,6,0)="x","Sì","No")</f>
        <v>No</v>
      </c>
      <c r="L46" t="str">
        <f>IF(VLOOKUP($A46,'Checklist conosceza PA'!$B$6:$K$136,7,0)="x","Sì","No")</f>
        <v>No</v>
      </c>
      <c r="M46" t="str">
        <f>IF(VLOOKUP($A46,'Checklist conosceza PA'!$B$6:$K$136,8,0)="x","Sì","No")</f>
        <v>No</v>
      </c>
      <c r="N46" t="str">
        <f>IF(VLOOKUP($A46,'Checklist conosceza PA'!$B$6:$K$136,9,0)="x","Sì","No")</f>
        <v>No</v>
      </c>
      <c r="O46" t="str">
        <f>IF(VLOOKUP($A46,'Checklist conosceza PA'!$B$6:$K$136,10,0)="x","Sì","No")</f>
        <v>No</v>
      </c>
    </row>
    <row r="47" spans="1:15" x14ac:dyDescent="0.25">
      <c r="A47" t="s">
        <v>168</v>
      </c>
      <c r="B47">
        <f>'Dati dell''azienda'!$B$9</f>
        <v>0</v>
      </c>
      <c r="C47">
        <v>1</v>
      </c>
      <c r="D47">
        <f t="shared" ca="1" si="2"/>
        <v>2018</v>
      </c>
      <c r="E47">
        <f t="shared" ca="1" si="3"/>
        <v>10</v>
      </c>
      <c r="F47">
        <f>'Dati dell''azienda'!$B$13</f>
        <v>0</v>
      </c>
      <c r="G47">
        <f>'Dati dell''azienda'!$B$6</f>
        <v>0</v>
      </c>
      <c r="H47">
        <f>'Dati dell''azienda'!$B$7</f>
        <v>0</v>
      </c>
      <c r="I47" t="str">
        <f>IF(VLOOKUP($A47,'Checklist conosceza PA'!$B$6:$K$136,4,0)="x","Sì","No")</f>
        <v>No</v>
      </c>
      <c r="J47" t="str">
        <f>IF(VLOOKUP($A47,'Checklist conosceza PA'!$B$6:$K$136,5,0)="x","Sì","No")</f>
        <v>No</v>
      </c>
      <c r="K47" t="str">
        <f>IF(VLOOKUP($A47,'Checklist conosceza PA'!$B$6:$K$136,6,0)="x","Sì","No")</f>
        <v>No</v>
      </c>
      <c r="L47" t="str">
        <f>IF(VLOOKUP($A47,'Checklist conosceza PA'!$B$6:$K$136,7,0)="x","Sì","No")</f>
        <v>No</v>
      </c>
      <c r="M47" t="str">
        <f>IF(VLOOKUP($A47,'Checklist conosceza PA'!$B$6:$K$136,8,0)="x","Sì","No")</f>
        <v>No</v>
      </c>
      <c r="N47" t="str">
        <f>IF(VLOOKUP($A47,'Checklist conosceza PA'!$B$6:$K$136,9,0)="x","Sì","No")</f>
        <v>No</v>
      </c>
      <c r="O47" t="str">
        <f>IF(VLOOKUP($A47,'Checklist conosceza PA'!$B$6:$K$136,10,0)="x","Sì","No")</f>
        <v>No</v>
      </c>
    </row>
    <row r="48" spans="1:15" x14ac:dyDescent="0.25">
      <c r="A48" t="s">
        <v>171</v>
      </c>
      <c r="B48">
        <f>'Dati dell''azienda'!$B$9</f>
        <v>0</v>
      </c>
      <c r="C48">
        <v>1</v>
      </c>
      <c r="D48">
        <f t="shared" ca="1" si="2"/>
        <v>2018</v>
      </c>
      <c r="E48">
        <f t="shared" ca="1" si="3"/>
        <v>10</v>
      </c>
      <c r="F48">
        <f>'Dati dell''azienda'!$B$13</f>
        <v>0</v>
      </c>
      <c r="G48">
        <f>'Dati dell''azienda'!$B$6</f>
        <v>0</v>
      </c>
      <c r="H48">
        <f>'Dati dell''azienda'!$B$7</f>
        <v>0</v>
      </c>
      <c r="I48" t="str">
        <f>IF(VLOOKUP($A48,'Checklist conosceza PA'!$B$6:$K$136,4,0)="x","Sì","No")</f>
        <v>No</v>
      </c>
      <c r="J48" t="str">
        <f>IF(VLOOKUP($A48,'Checklist conosceza PA'!$B$6:$K$136,5,0)="x","Sì","No")</f>
        <v>No</v>
      </c>
      <c r="K48" t="str">
        <f>IF(VLOOKUP($A48,'Checklist conosceza PA'!$B$6:$K$136,6,0)="x","Sì","No")</f>
        <v>No</v>
      </c>
      <c r="L48" t="str">
        <f>IF(VLOOKUP($A48,'Checklist conosceza PA'!$B$6:$K$136,7,0)="x","Sì","No")</f>
        <v>No</v>
      </c>
      <c r="M48" t="str">
        <f>IF(VLOOKUP($A48,'Checklist conosceza PA'!$B$6:$K$136,8,0)="x","Sì","No")</f>
        <v>No</v>
      </c>
      <c r="N48" t="str">
        <f>IF(VLOOKUP($A48,'Checklist conosceza PA'!$B$6:$K$136,9,0)="x","Sì","No")</f>
        <v>No</v>
      </c>
      <c r="O48" t="str">
        <f>IF(VLOOKUP($A48,'Checklist conosceza PA'!$B$6:$K$136,10,0)="x","Sì","No")</f>
        <v>No</v>
      </c>
    </row>
    <row r="49" spans="1:15" x14ac:dyDescent="0.25">
      <c r="A49" t="s">
        <v>177</v>
      </c>
      <c r="B49">
        <f>'Dati dell''azienda'!$B$9</f>
        <v>0</v>
      </c>
      <c r="C49">
        <v>1</v>
      </c>
      <c r="D49">
        <f t="shared" ca="1" si="2"/>
        <v>2018</v>
      </c>
      <c r="E49">
        <f t="shared" ca="1" si="3"/>
        <v>10</v>
      </c>
      <c r="F49">
        <f>'Dati dell''azienda'!$B$13</f>
        <v>0</v>
      </c>
      <c r="G49">
        <f>'Dati dell''azienda'!$B$6</f>
        <v>0</v>
      </c>
      <c r="H49">
        <f>'Dati dell''azienda'!$B$7</f>
        <v>0</v>
      </c>
      <c r="I49" t="str">
        <f>IF(VLOOKUP($A49,'Checklist conosceza PA'!$B$6:$K$136,4,0)="x","Sì","No")</f>
        <v>No</v>
      </c>
      <c r="J49" t="str">
        <f>IF(VLOOKUP($A49,'Checklist conosceza PA'!$B$6:$K$136,5,0)="x","Sì","No")</f>
        <v>No</v>
      </c>
      <c r="K49" t="str">
        <f>IF(VLOOKUP($A49,'Checklist conosceza PA'!$B$6:$K$136,6,0)="x","Sì","No")</f>
        <v>No</v>
      </c>
      <c r="L49" t="str">
        <f>IF(VLOOKUP($A49,'Checklist conosceza PA'!$B$6:$K$136,7,0)="x","Sì","No")</f>
        <v>No</v>
      </c>
      <c r="M49" t="str">
        <f>IF(VLOOKUP($A49,'Checklist conosceza PA'!$B$6:$K$136,8,0)="x","Sì","No")</f>
        <v>No</v>
      </c>
      <c r="N49" t="str">
        <f>IF(VLOOKUP($A49,'Checklist conosceza PA'!$B$6:$K$136,9,0)="x","Sì","No")</f>
        <v>No</v>
      </c>
      <c r="O49" t="str">
        <f>IF(VLOOKUP($A49,'Checklist conosceza PA'!$B$6:$K$136,10,0)="x","Sì","No")</f>
        <v>No</v>
      </c>
    </row>
    <row r="50" spans="1:15" x14ac:dyDescent="0.25">
      <c r="A50" t="s">
        <v>180</v>
      </c>
      <c r="B50">
        <f>'Dati dell''azienda'!$B$9</f>
        <v>0</v>
      </c>
      <c r="C50">
        <v>1</v>
      </c>
      <c r="D50">
        <f t="shared" ca="1" si="2"/>
        <v>2018</v>
      </c>
      <c r="E50">
        <f t="shared" ca="1" si="3"/>
        <v>10</v>
      </c>
      <c r="F50">
        <f>'Dati dell''azienda'!$B$13</f>
        <v>0</v>
      </c>
      <c r="G50">
        <f>'Dati dell''azienda'!$B$6</f>
        <v>0</v>
      </c>
      <c r="H50">
        <f>'Dati dell''azienda'!$B$7</f>
        <v>0</v>
      </c>
      <c r="I50" t="str">
        <f>IF(VLOOKUP($A50,'Checklist conosceza PA'!$B$6:$K$136,4,0)="x","Sì","No")</f>
        <v>No</v>
      </c>
      <c r="J50" t="str">
        <f>IF(VLOOKUP($A50,'Checklist conosceza PA'!$B$6:$K$136,5,0)="x","Sì","No")</f>
        <v>No</v>
      </c>
      <c r="K50" t="str">
        <f>IF(VLOOKUP($A50,'Checklist conosceza PA'!$B$6:$K$136,6,0)="x","Sì","No")</f>
        <v>No</v>
      </c>
      <c r="L50" t="str">
        <f>IF(VLOOKUP($A50,'Checklist conosceza PA'!$B$6:$K$136,7,0)="x","Sì","No")</f>
        <v>No</v>
      </c>
      <c r="M50" t="str">
        <f>IF(VLOOKUP($A50,'Checklist conosceza PA'!$B$6:$K$136,8,0)="x","Sì","No")</f>
        <v>No</v>
      </c>
      <c r="N50" t="str">
        <f>IF(VLOOKUP($A50,'Checklist conosceza PA'!$B$6:$K$136,9,0)="x","Sì","No")</f>
        <v>No</v>
      </c>
      <c r="O50" t="str">
        <f>IF(VLOOKUP($A50,'Checklist conosceza PA'!$B$6:$K$136,10,0)="x","Sì","No")</f>
        <v>No</v>
      </c>
    </row>
    <row r="51" spans="1:15" x14ac:dyDescent="0.25">
      <c r="A51" t="s">
        <v>183</v>
      </c>
      <c r="B51">
        <f>'Dati dell''azienda'!$B$9</f>
        <v>0</v>
      </c>
      <c r="C51">
        <v>1</v>
      </c>
      <c r="D51">
        <f t="shared" ca="1" si="2"/>
        <v>2018</v>
      </c>
      <c r="E51">
        <f t="shared" ca="1" si="3"/>
        <v>10</v>
      </c>
      <c r="F51">
        <f>'Dati dell''azienda'!$B$13</f>
        <v>0</v>
      </c>
      <c r="G51">
        <f>'Dati dell''azienda'!$B$6</f>
        <v>0</v>
      </c>
      <c r="H51">
        <f>'Dati dell''azienda'!$B$7</f>
        <v>0</v>
      </c>
      <c r="I51" t="str">
        <f>IF(VLOOKUP($A51,'Checklist conosceza PA'!$B$6:$K$136,4,0)="x","Sì","No")</f>
        <v>No</v>
      </c>
      <c r="J51" t="str">
        <f>IF(VLOOKUP($A51,'Checklist conosceza PA'!$B$6:$K$136,5,0)="x","Sì","No")</f>
        <v>No</v>
      </c>
      <c r="K51" t="str">
        <f>IF(VLOOKUP($A51,'Checklist conosceza PA'!$B$6:$K$136,6,0)="x","Sì","No")</f>
        <v>No</v>
      </c>
      <c r="L51" t="str">
        <f>IF(VLOOKUP($A51,'Checklist conosceza PA'!$B$6:$K$136,7,0)="x","Sì","No")</f>
        <v>No</v>
      </c>
      <c r="M51" t="str">
        <f>IF(VLOOKUP($A51,'Checklist conosceza PA'!$B$6:$K$136,8,0)="x","Sì","No")</f>
        <v>No</v>
      </c>
      <c r="N51" t="str">
        <f>IF(VLOOKUP($A51,'Checklist conosceza PA'!$B$6:$K$136,9,0)="x","Sì","No")</f>
        <v>No</v>
      </c>
      <c r="O51" t="str">
        <f>IF(VLOOKUP($A51,'Checklist conosceza PA'!$B$6:$K$136,10,0)="x","Sì","No")</f>
        <v>No</v>
      </c>
    </row>
    <row r="52" spans="1:15" x14ac:dyDescent="0.25">
      <c r="A52" t="s">
        <v>186</v>
      </c>
      <c r="B52">
        <f>'Dati dell''azienda'!$B$9</f>
        <v>0</v>
      </c>
      <c r="C52">
        <v>1</v>
      </c>
      <c r="D52">
        <f t="shared" ca="1" si="2"/>
        <v>2018</v>
      </c>
      <c r="E52">
        <f t="shared" ca="1" si="3"/>
        <v>10</v>
      </c>
      <c r="F52">
        <f>'Dati dell''azienda'!$B$13</f>
        <v>0</v>
      </c>
      <c r="G52">
        <f>'Dati dell''azienda'!$B$6</f>
        <v>0</v>
      </c>
      <c r="H52">
        <f>'Dati dell''azienda'!$B$7</f>
        <v>0</v>
      </c>
      <c r="I52" t="str">
        <f>IF(VLOOKUP($A52,'Checklist conosceza PA'!$B$6:$K$136,4,0)="x","Sì","No")</f>
        <v>No</v>
      </c>
      <c r="J52" t="str">
        <f>IF(VLOOKUP($A52,'Checklist conosceza PA'!$B$6:$K$136,5,0)="x","Sì","No")</f>
        <v>No</v>
      </c>
      <c r="K52" t="str">
        <f>IF(VLOOKUP($A52,'Checklist conosceza PA'!$B$6:$K$136,6,0)="x","Sì","No")</f>
        <v>No</v>
      </c>
      <c r="L52" t="str">
        <f>IF(VLOOKUP($A52,'Checklist conosceza PA'!$B$6:$K$136,7,0)="x","Sì","No")</f>
        <v>No</v>
      </c>
      <c r="M52" t="str">
        <f>IF(VLOOKUP($A52,'Checklist conosceza PA'!$B$6:$K$136,8,0)="x","Sì","No")</f>
        <v>No</v>
      </c>
      <c r="N52" t="str">
        <f>IF(VLOOKUP($A52,'Checklist conosceza PA'!$B$6:$K$136,9,0)="x","Sì","No")</f>
        <v>No</v>
      </c>
      <c r="O52" t="str">
        <f>IF(VLOOKUP($A52,'Checklist conosceza PA'!$B$6:$K$136,10,0)="x","Sì","No")</f>
        <v>No</v>
      </c>
    </row>
    <row r="53" spans="1:15" x14ac:dyDescent="0.25">
      <c r="A53" t="s">
        <v>189</v>
      </c>
      <c r="B53">
        <f>'Dati dell''azienda'!$B$9</f>
        <v>0</v>
      </c>
      <c r="C53">
        <v>1</v>
      </c>
      <c r="D53">
        <f t="shared" ca="1" si="2"/>
        <v>2018</v>
      </c>
      <c r="E53">
        <f t="shared" ca="1" si="3"/>
        <v>10</v>
      </c>
      <c r="F53">
        <f>'Dati dell''azienda'!$B$13</f>
        <v>0</v>
      </c>
      <c r="G53">
        <f>'Dati dell''azienda'!$B$6</f>
        <v>0</v>
      </c>
      <c r="H53">
        <f>'Dati dell''azienda'!$B$7</f>
        <v>0</v>
      </c>
      <c r="I53" t="str">
        <f>IF(VLOOKUP($A53,'Checklist conosceza PA'!$B$6:$K$136,4,0)="x","Sì","No")</f>
        <v>No</v>
      </c>
      <c r="J53" t="str">
        <f>IF(VLOOKUP($A53,'Checklist conosceza PA'!$B$6:$K$136,5,0)="x","Sì","No")</f>
        <v>No</v>
      </c>
      <c r="K53" t="str">
        <f>IF(VLOOKUP($A53,'Checklist conosceza PA'!$B$6:$K$136,6,0)="x","Sì","No")</f>
        <v>No</v>
      </c>
      <c r="L53" t="str">
        <f>IF(VLOOKUP($A53,'Checklist conosceza PA'!$B$6:$K$136,7,0)="x","Sì","No")</f>
        <v>No</v>
      </c>
      <c r="M53" t="str">
        <f>IF(VLOOKUP($A53,'Checklist conosceza PA'!$B$6:$K$136,8,0)="x","Sì","No")</f>
        <v>No</v>
      </c>
      <c r="N53" t="str">
        <f>IF(VLOOKUP($A53,'Checklist conosceza PA'!$B$6:$K$136,9,0)="x","Sì","No")</f>
        <v>No</v>
      </c>
      <c r="O53" t="str">
        <f>IF(VLOOKUP($A53,'Checklist conosceza PA'!$B$6:$K$136,10,0)="x","Sì","No")</f>
        <v>No</v>
      </c>
    </row>
    <row r="54" spans="1:15" x14ac:dyDescent="0.25">
      <c r="A54" t="s">
        <v>192</v>
      </c>
      <c r="B54">
        <f>'Dati dell''azienda'!$B$9</f>
        <v>0</v>
      </c>
      <c r="C54">
        <v>1</v>
      </c>
      <c r="D54">
        <f t="shared" ca="1" si="2"/>
        <v>2018</v>
      </c>
      <c r="E54">
        <f t="shared" ca="1" si="3"/>
        <v>10</v>
      </c>
      <c r="F54">
        <f>'Dati dell''azienda'!$B$13</f>
        <v>0</v>
      </c>
      <c r="G54">
        <f>'Dati dell''azienda'!$B$6</f>
        <v>0</v>
      </c>
      <c r="H54">
        <f>'Dati dell''azienda'!$B$7</f>
        <v>0</v>
      </c>
      <c r="I54" t="str">
        <f>IF(VLOOKUP($A54,'Checklist conosceza PA'!$B$6:$K$136,4,0)="x","Sì","No")</f>
        <v>No</v>
      </c>
      <c r="J54" t="str">
        <f>IF(VLOOKUP($A54,'Checklist conosceza PA'!$B$6:$K$136,5,0)="x","Sì","No")</f>
        <v>No</v>
      </c>
      <c r="K54" t="str">
        <f>IF(VLOOKUP($A54,'Checklist conosceza PA'!$B$6:$K$136,6,0)="x","Sì","No")</f>
        <v>No</v>
      </c>
      <c r="L54" t="str">
        <f>IF(VLOOKUP($A54,'Checklist conosceza PA'!$B$6:$K$136,7,0)="x","Sì","No")</f>
        <v>No</v>
      </c>
      <c r="M54" t="str">
        <f>IF(VLOOKUP($A54,'Checklist conosceza PA'!$B$6:$K$136,8,0)="x","Sì","No")</f>
        <v>No</v>
      </c>
      <c r="N54" t="str">
        <f>IF(VLOOKUP($A54,'Checklist conosceza PA'!$B$6:$K$136,9,0)="x","Sì","No")</f>
        <v>No</v>
      </c>
      <c r="O54" t="str">
        <f>IF(VLOOKUP($A54,'Checklist conosceza PA'!$B$6:$K$136,10,0)="x","Sì","No")</f>
        <v>No</v>
      </c>
    </row>
    <row r="55" spans="1:15" x14ac:dyDescent="0.25">
      <c r="A55" t="s">
        <v>195</v>
      </c>
      <c r="B55">
        <f>'Dati dell''azienda'!$B$9</f>
        <v>0</v>
      </c>
      <c r="C55">
        <v>1</v>
      </c>
      <c r="D55">
        <f t="shared" ca="1" si="2"/>
        <v>2018</v>
      </c>
      <c r="E55">
        <f t="shared" ca="1" si="3"/>
        <v>10</v>
      </c>
      <c r="F55">
        <f>'Dati dell''azienda'!$B$13</f>
        <v>0</v>
      </c>
      <c r="G55">
        <f>'Dati dell''azienda'!$B$6</f>
        <v>0</v>
      </c>
      <c r="H55">
        <f>'Dati dell''azienda'!$B$7</f>
        <v>0</v>
      </c>
      <c r="I55" t="str">
        <f>IF(VLOOKUP($A55,'Checklist conosceza PA'!$B$6:$K$136,4,0)="x","Sì","No")</f>
        <v>No</v>
      </c>
      <c r="J55" t="str">
        <f>IF(VLOOKUP($A55,'Checklist conosceza PA'!$B$6:$K$136,5,0)="x","Sì","No")</f>
        <v>No</v>
      </c>
      <c r="K55" t="str">
        <f>IF(VLOOKUP($A55,'Checklist conosceza PA'!$B$6:$K$136,6,0)="x","Sì","No")</f>
        <v>No</v>
      </c>
      <c r="L55" t="str">
        <f>IF(VLOOKUP($A55,'Checklist conosceza PA'!$B$6:$K$136,7,0)="x","Sì","No")</f>
        <v>No</v>
      </c>
      <c r="M55" t="str">
        <f>IF(VLOOKUP($A55,'Checklist conosceza PA'!$B$6:$K$136,8,0)="x","Sì","No")</f>
        <v>No</v>
      </c>
      <c r="N55" t="str">
        <f>IF(VLOOKUP($A55,'Checklist conosceza PA'!$B$6:$K$136,9,0)="x","Sì","No")</f>
        <v>No</v>
      </c>
      <c r="O55" t="str">
        <f>IF(VLOOKUP($A55,'Checklist conosceza PA'!$B$6:$K$136,10,0)="x","Sì","No")</f>
        <v>No</v>
      </c>
    </row>
    <row r="56" spans="1:15" x14ac:dyDescent="0.25">
      <c r="A56" t="s">
        <v>201</v>
      </c>
      <c r="B56">
        <f>'Dati dell''azienda'!$B$9</f>
        <v>0</v>
      </c>
      <c r="C56">
        <v>1</v>
      </c>
      <c r="D56">
        <f t="shared" ca="1" si="2"/>
        <v>2018</v>
      </c>
      <c r="E56">
        <f t="shared" ca="1" si="3"/>
        <v>10</v>
      </c>
      <c r="F56">
        <f>'Dati dell''azienda'!$B$13</f>
        <v>0</v>
      </c>
      <c r="G56">
        <f>'Dati dell''azienda'!$B$6</f>
        <v>0</v>
      </c>
      <c r="H56">
        <f>'Dati dell''azienda'!$B$7</f>
        <v>0</v>
      </c>
      <c r="I56" t="str">
        <f>IF(VLOOKUP($A56,'Checklist conosceza PA'!$B$6:$K$136,4,0)="x","Sì","No")</f>
        <v>No</v>
      </c>
      <c r="J56" t="str">
        <f>IF(VLOOKUP($A56,'Checklist conosceza PA'!$B$6:$K$136,5,0)="x","Sì","No")</f>
        <v>No</v>
      </c>
      <c r="K56" t="str">
        <f>IF(VLOOKUP($A56,'Checklist conosceza PA'!$B$6:$K$136,6,0)="x","Sì","No")</f>
        <v>No</v>
      </c>
      <c r="L56" t="str">
        <f>IF(VLOOKUP($A56,'Checklist conosceza PA'!$B$6:$K$136,7,0)="x","Sì","No")</f>
        <v>No</v>
      </c>
      <c r="M56" t="str">
        <f>IF(VLOOKUP($A56,'Checklist conosceza PA'!$B$6:$K$136,8,0)="x","Sì","No")</f>
        <v>No</v>
      </c>
      <c r="N56" t="str">
        <f>IF(VLOOKUP($A56,'Checklist conosceza PA'!$B$6:$K$136,9,0)="x","Sì","No")</f>
        <v>No</v>
      </c>
      <c r="O56" t="str">
        <f>IF(VLOOKUP($A56,'Checklist conosceza PA'!$B$6:$K$136,10,0)="x","Sì","No")</f>
        <v>No</v>
      </c>
    </row>
    <row r="57" spans="1:15" x14ac:dyDescent="0.25">
      <c r="A57" t="s">
        <v>204</v>
      </c>
      <c r="B57">
        <f>'Dati dell''azienda'!$B$9</f>
        <v>0</v>
      </c>
      <c r="C57">
        <v>1</v>
      </c>
      <c r="D57">
        <f t="shared" ca="1" si="2"/>
        <v>2018</v>
      </c>
      <c r="E57">
        <f t="shared" ca="1" si="3"/>
        <v>10</v>
      </c>
      <c r="F57">
        <f>'Dati dell''azienda'!$B$13</f>
        <v>0</v>
      </c>
      <c r="G57">
        <f>'Dati dell''azienda'!$B$6</f>
        <v>0</v>
      </c>
      <c r="H57">
        <f>'Dati dell''azienda'!$B$7</f>
        <v>0</v>
      </c>
      <c r="I57" t="str">
        <f>IF(VLOOKUP($A57,'Checklist conosceza PA'!$B$6:$K$136,4,0)="x","Sì","No")</f>
        <v>No</v>
      </c>
      <c r="J57" t="str">
        <f>IF(VLOOKUP($A57,'Checklist conosceza PA'!$B$6:$K$136,5,0)="x","Sì","No")</f>
        <v>No</v>
      </c>
      <c r="K57" t="str">
        <f>IF(VLOOKUP($A57,'Checklist conosceza PA'!$B$6:$K$136,6,0)="x","Sì","No")</f>
        <v>No</v>
      </c>
      <c r="L57" t="str">
        <f>IF(VLOOKUP($A57,'Checklist conosceza PA'!$B$6:$K$136,7,0)="x","Sì","No")</f>
        <v>No</v>
      </c>
      <c r="M57" t="str">
        <f>IF(VLOOKUP($A57,'Checklist conosceza PA'!$B$6:$K$136,8,0)="x","Sì","No")</f>
        <v>No</v>
      </c>
      <c r="N57" t="str">
        <f>IF(VLOOKUP($A57,'Checklist conosceza PA'!$B$6:$K$136,9,0)="x","Sì","No")</f>
        <v>No</v>
      </c>
      <c r="O57" t="str">
        <f>IF(VLOOKUP($A57,'Checklist conosceza PA'!$B$6:$K$136,10,0)="x","Sì","No")</f>
        <v>No</v>
      </c>
    </row>
    <row r="58" spans="1:15" x14ac:dyDescent="0.25">
      <c r="A58" t="s">
        <v>207</v>
      </c>
      <c r="B58">
        <f>'Dati dell''azienda'!$B$9</f>
        <v>0</v>
      </c>
      <c r="C58">
        <v>1</v>
      </c>
      <c r="D58">
        <f t="shared" ca="1" si="2"/>
        <v>2018</v>
      </c>
      <c r="E58">
        <f t="shared" ca="1" si="3"/>
        <v>10</v>
      </c>
      <c r="F58">
        <f>'Dati dell''azienda'!$B$13</f>
        <v>0</v>
      </c>
      <c r="G58">
        <f>'Dati dell''azienda'!$B$6</f>
        <v>0</v>
      </c>
      <c r="H58">
        <f>'Dati dell''azienda'!$B$7</f>
        <v>0</v>
      </c>
      <c r="I58" t="str">
        <f>IF(VLOOKUP($A58,'Checklist conosceza PA'!$B$6:$K$136,4,0)="x","Sì","No")</f>
        <v>No</v>
      </c>
      <c r="J58" t="str">
        <f>IF(VLOOKUP($A58,'Checklist conosceza PA'!$B$6:$K$136,5,0)="x","Sì","No")</f>
        <v>No</v>
      </c>
      <c r="K58" t="str">
        <f>IF(VLOOKUP($A58,'Checklist conosceza PA'!$B$6:$K$136,6,0)="x","Sì","No")</f>
        <v>No</v>
      </c>
      <c r="L58" t="str">
        <f>IF(VLOOKUP($A58,'Checklist conosceza PA'!$B$6:$K$136,7,0)="x","Sì","No")</f>
        <v>No</v>
      </c>
      <c r="M58" t="str">
        <f>IF(VLOOKUP($A58,'Checklist conosceza PA'!$B$6:$K$136,8,0)="x","Sì","No")</f>
        <v>No</v>
      </c>
      <c r="N58" t="str">
        <f>IF(VLOOKUP($A58,'Checklist conosceza PA'!$B$6:$K$136,9,0)="x","Sì","No")</f>
        <v>No</v>
      </c>
      <c r="O58" t="str">
        <f>IF(VLOOKUP($A58,'Checklist conosceza PA'!$B$6:$K$136,10,0)="x","Sì","No")</f>
        <v>No</v>
      </c>
    </row>
    <row r="59" spans="1:15" x14ac:dyDescent="0.25">
      <c r="A59" t="s">
        <v>210</v>
      </c>
      <c r="B59">
        <f>'Dati dell''azienda'!$B$9</f>
        <v>0</v>
      </c>
      <c r="C59">
        <v>1</v>
      </c>
      <c r="D59">
        <f t="shared" ca="1" si="2"/>
        <v>2018</v>
      </c>
      <c r="E59">
        <f t="shared" ca="1" si="3"/>
        <v>10</v>
      </c>
      <c r="F59">
        <f>'Dati dell''azienda'!$B$13</f>
        <v>0</v>
      </c>
      <c r="G59">
        <f>'Dati dell''azienda'!$B$6</f>
        <v>0</v>
      </c>
      <c r="H59">
        <f>'Dati dell''azienda'!$B$7</f>
        <v>0</v>
      </c>
      <c r="I59" t="str">
        <f>IF(VLOOKUP($A59,'Checklist conosceza PA'!$B$6:$K$136,4,0)="x","Sì","No")</f>
        <v>No</v>
      </c>
      <c r="J59" t="str">
        <f>IF(VLOOKUP($A59,'Checklist conosceza PA'!$B$6:$K$136,5,0)="x","Sì","No")</f>
        <v>No</v>
      </c>
      <c r="K59" t="str">
        <f>IF(VLOOKUP($A59,'Checklist conosceza PA'!$B$6:$K$136,6,0)="x","Sì","No")</f>
        <v>No</v>
      </c>
      <c r="L59" t="str">
        <f>IF(VLOOKUP($A59,'Checklist conosceza PA'!$B$6:$K$136,7,0)="x","Sì","No")</f>
        <v>No</v>
      </c>
      <c r="M59" t="str">
        <f>IF(VLOOKUP($A59,'Checklist conosceza PA'!$B$6:$K$136,8,0)="x","Sì","No")</f>
        <v>No</v>
      </c>
      <c r="N59" t="str">
        <f>IF(VLOOKUP($A59,'Checklist conosceza PA'!$B$6:$K$136,9,0)="x","Sì","No")</f>
        <v>No</v>
      </c>
      <c r="O59" t="str">
        <f>IF(VLOOKUP($A59,'Checklist conosceza PA'!$B$6:$K$136,10,0)="x","Sì","No")</f>
        <v>No</v>
      </c>
    </row>
  </sheetData>
  <sortState ref="A2:O134">
    <sortCondition ref="A2:A13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A8" sqref="A8:XFD11"/>
    </sheetView>
  </sheetViews>
  <sheetFormatPr defaultRowHeight="15" x14ac:dyDescent="0.25"/>
  <cols>
    <col min="1" max="1" width="10.5703125" bestFit="1" customWidth="1"/>
    <col min="2" max="2" width="19.28515625" bestFit="1" customWidth="1"/>
    <col min="3" max="3" width="10.5703125" bestFit="1" customWidth="1"/>
    <col min="4" max="4" width="10.5703125" customWidth="1"/>
  </cols>
  <sheetData>
    <row r="1" spans="1:15" x14ac:dyDescent="0.25">
      <c r="A1" t="s">
        <v>0</v>
      </c>
      <c r="B1" t="s">
        <v>27</v>
      </c>
      <c r="C1" t="s">
        <v>28</v>
      </c>
      <c r="D1" t="s">
        <v>29</v>
      </c>
      <c r="E1" t="s">
        <v>30</v>
      </c>
      <c r="F1" t="s">
        <v>31</v>
      </c>
      <c r="G1" t="s">
        <v>32</v>
      </c>
      <c r="H1" t="s">
        <v>33</v>
      </c>
      <c r="I1" t="s">
        <v>34</v>
      </c>
      <c r="J1" t="s">
        <v>35</v>
      </c>
      <c r="K1" t="s">
        <v>36</v>
      </c>
      <c r="L1" t="s">
        <v>37</v>
      </c>
      <c r="M1" t="s">
        <v>38</v>
      </c>
      <c r="N1" t="s">
        <v>39</v>
      </c>
      <c r="O1" t="s">
        <v>40</v>
      </c>
    </row>
    <row r="2" spans="1:15" x14ac:dyDescent="0.25">
      <c r="A2" t="str">
        <f>'Checklist capacità di offerta'!$B6</f>
        <v>B.01.1</v>
      </c>
      <c r="B2">
        <f>'Dati dell''azienda'!$B$9</f>
        <v>0</v>
      </c>
      <c r="C2">
        <v>1</v>
      </c>
      <c r="D2">
        <f t="shared" ref="D2:D22" ca="1" si="0">YEAR(NOW())</f>
        <v>2018</v>
      </c>
      <c r="E2">
        <f t="shared" ref="E2:E22" ca="1" si="1">MONTH(NOW())</f>
        <v>10</v>
      </c>
      <c r="F2">
        <f>'Dati dell''azienda'!$B$13</f>
        <v>0</v>
      </c>
      <c r="G2">
        <f>'Dati dell''azienda'!$B$6</f>
        <v>0</v>
      </c>
      <c r="H2">
        <f>'Dati dell''azienda'!$B$7</f>
        <v>0</v>
      </c>
      <c r="I2">
        <f>IF(VLOOKUP($A2,'Checklist capacità di offerta'!$B$6:$K$54,4,0)="x",1,0)</f>
        <v>0</v>
      </c>
      <c r="J2">
        <f>IF(VLOOKUP($A2,'Checklist capacità di offerta'!$B$6:$K$54,5,0)="x",1,0)</f>
        <v>0</v>
      </c>
      <c r="K2">
        <f>IF(VLOOKUP($A2,'Checklist capacità di offerta'!$B$6:$K$54,6,0)="x",1,0)</f>
        <v>0</v>
      </c>
      <c r="L2">
        <f>IF(VLOOKUP($A2,'Checklist capacità di offerta'!$B$6:$K$54,7,0)="x",1,0)</f>
        <v>0</v>
      </c>
      <c r="M2">
        <f>IF(VLOOKUP($A2,'Checklist capacità di offerta'!$B$6:$K$54,8,0)="x",1,0)</f>
        <v>0</v>
      </c>
      <c r="N2">
        <f>IF(VLOOKUP($A2,'Checklist capacità di offerta'!$B$6:$K$54,9,0)="x",1,0)</f>
        <v>0</v>
      </c>
      <c r="O2">
        <f>IF(VLOOKUP($A2,'Checklist capacità di offerta'!$B$6:$K$54,10,0)="x",1,0)</f>
        <v>0</v>
      </c>
    </row>
    <row r="3" spans="1:15" x14ac:dyDescent="0.25">
      <c r="A3" t="str">
        <f>'Checklist capacità di offerta'!$B8</f>
        <v>B.01.2</v>
      </c>
      <c r="B3">
        <f>'Dati dell''azienda'!$B$9</f>
        <v>0</v>
      </c>
      <c r="C3">
        <v>1</v>
      </c>
      <c r="D3">
        <f t="shared" ca="1" si="0"/>
        <v>2018</v>
      </c>
      <c r="E3">
        <f t="shared" ca="1" si="1"/>
        <v>10</v>
      </c>
      <c r="F3">
        <f>'Dati dell''azienda'!$B$13</f>
        <v>0</v>
      </c>
      <c r="G3">
        <f>'Dati dell''azienda'!$B$6</f>
        <v>0</v>
      </c>
      <c r="H3">
        <f>'Dati dell''azienda'!$B$7</f>
        <v>0</v>
      </c>
      <c r="I3">
        <f>IF(VLOOKUP($A3,'Checklist capacità di offerta'!$B$6:$K$54,4,0)="x",1,0)</f>
        <v>0</v>
      </c>
      <c r="J3">
        <f>IF(VLOOKUP($A3,'Checklist capacità di offerta'!$B$6:$K$54,5,0)="x",1,0)</f>
        <v>0</v>
      </c>
      <c r="K3">
        <f>IF(VLOOKUP($A3,'Checklist capacità di offerta'!$B$6:$K$54,6,0)="x",1,0)</f>
        <v>0</v>
      </c>
      <c r="L3">
        <f>IF(VLOOKUP($A3,'Checklist capacità di offerta'!$B$6:$K$54,7,0)="x",1,0)</f>
        <v>0</v>
      </c>
      <c r="M3">
        <f>IF(VLOOKUP($A3,'Checklist capacità di offerta'!$B$6:$K$54,8,0)="x",1,0)</f>
        <v>0</v>
      </c>
      <c r="N3">
        <f>IF(VLOOKUP($A3,'Checklist capacità di offerta'!$B$6:$K$54,9,0)="x",1,0)</f>
        <v>0</v>
      </c>
      <c r="O3">
        <f>IF(VLOOKUP($A3,'Checklist capacità di offerta'!$B$6:$K$54,10,0)="x",1,0)</f>
        <v>0</v>
      </c>
    </row>
    <row r="4" spans="1:15" x14ac:dyDescent="0.25">
      <c r="A4" t="str">
        <f>'Checklist capacità di offerta'!$B10</f>
        <v>B.01.3</v>
      </c>
      <c r="B4">
        <f>'Dati dell''azienda'!$B$9</f>
        <v>0</v>
      </c>
      <c r="C4">
        <v>1</v>
      </c>
      <c r="D4">
        <f t="shared" ca="1" si="0"/>
        <v>2018</v>
      </c>
      <c r="E4">
        <f t="shared" ca="1" si="1"/>
        <v>10</v>
      </c>
      <c r="F4">
        <f>'Dati dell''azienda'!$B$13</f>
        <v>0</v>
      </c>
      <c r="G4">
        <f>'Dati dell''azienda'!$B$6</f>
        <v>0</v>
      </c>
      <c r="H4">
        <f>'Dati dell''azienda'!$B$7</f>
        <v>0</v>
      </c>
      <c r="I4">
        <f>IF(VLOOKUP($A4,'Checklist capacità di offerta'!$B$6:$K$54,4,0)="x",1,0)</f>
        <v>0</v>
      </c>
      <c r="J4">
        <f>IF(VLOOKUP($A4,'Checklist capacità di offerta'!$B$6:$K$54,5,0)="x",1,0)</f>
        <v>0</v>
      </c>
      <c r="K4">
        <f>IF(VLOOKUP($A4,'Checklist capacità di offerta'!$B$6:$K$54,6,0)="x",1,0)</f>
        <v>0</v>
      </c>
      <c r="L4">
        <f>IF(VLOOKUP($A4,'Checklist capacità di offerta'!$B$6:$K$54,7,0)="x",1,0)</f>
        <v>0</v>
      </c>
      <c r="M4">
        <f>IF(VLOOKUP($A4,'Checklist capacità di offerta'!$B$6:$K$54,8,0)="x",1,0)</f>
        <v>0</v>
      </c>
      <c r="N4">
        <f>IF(VLOOKUP($A4,'Checklist capacità di offerta'!$B$6:$K$54,9,0)="x",1,0)</f>
        <v>0</v>
      </c>
      <c r="O4">
        <f>IF(VLOOKUP($A4,'Checklist capacità di offerta'!$B$6:$K$54,10,0)="x",1,0)</f>
        <v>0</v>
      </c>
    </row>
    <row r="5" spans="1:15" x14ac:dyDescent="0.25">
      <c r="A5" t="str">
        <f>'Checklist capacità di offerta'!$B12</f>
        <v>B.01.4</v>
      </c>
      <c r="B5">
        <f>'Dati dell''azienda'!$B$9</f>
        <v>0</v>
      </c>
      <c r="C5">
        <v>1</v>
      </c>
      <c r="D5">
        <f t="shared" ca="1" si="0"/>
        <v>2018</v>
      </c>
      <c r="E5">
        <f t="shared" ca="1" si="1"/>
        <v>10</v>
      </c>
      <c r="F5">
        <f>'Dati dell''azienda'!$B$13</f>
        <v>0</v>
      </c>
      <c r="G5">
        <f>'Dati dell''azienda'!$B$6</f>
        <v>0</v>
      </c>
      <c r="H5">
        <f>'Dati dell''azienda'!$B$7</f>
        <v>0</v>
      </c>
      <c r="I5">
        <f>IF(VLOOKUP($A5,'Checklist capacità di offerta'!$B$6:$K$54,4,0)="x",1,0)</f>
        <v>0</v>
      </c>
      <c r="J5">
        <f>IF(VLOOKUP($A5,'Checklist capacità di offerta'!$B$6:$K$54,5,0)="x",1,0)</f>
        <v>0</v>
      </c>
      <c r="K5">
        <f>IF(VLOOKUP($A5,'Checklist capacità di offerta'!$B$6:$K$54,6,0)="x",1,0)</f>
        <v>0</v>
      </c>
      <c r="L5">
        <f>IF(VLOOKUP($A5,'Checklist capacità di offerta'!$B$6:$K$54,7,0)="x",1,0)</f>
        <v>0</v>
      </c>
      <c r="M5">
        <f>IF(VLOOKUP($A5,'Checklist capacità di offerta'!$B$6:$K$54,8,0)="x",1,0)</f>
        <v>0</v>
      </c>
      <c r="N5">
        <f>IF(VLOOKUP($A5,'Checklist capacità di offerta'!$B$6:$K$54,9,0)="x",1,0)</f>
        <v>0</v>
      </c>
      <c r="O5">
        <f>IF(VLOOKUP($A5,'Checklist capacità di offerta'!$B$6:$K$54,10,0)="x",1,0)</f>
        <v>0</v>
      </c>
    </row>
    <row r="6" spans="1:15" x14ac:dyDescent="0.25">
      <c r="A6" t="str">
        <f>'Checklist capacità di offerta'!$B14</f>
        <v>B.01.5</v>
      </c>
      <c r="B6">
        <f>'Dati dell''azienda'!$B$9</f>
        <v>0</v>
      </c>
      <c r="C6">
        <v>1</v>
      </c>
      <c r="D6">
        <f t="shared" ca="1" si="0"/>
        <v>2018</v>
      </c>
      <c r="E6">
        <f t="shared" ca="1" si="1"/>
        <v>10</v>
      </c>
      <c r="F6">
        <f>'Dati dell''azienda'!$B$13</f>
        <v>0</v>
      </c>
      <c r="G6">
        <f>'Dati dell''azienda'!$B$6</f>
        <v>0</v>
      </c>
      <c r="H6">
        <f>'Dati dell''azienda'!$B$7</f>
        <v>0</v>
      </c>
      <c r="I6">
        <f>IF(VLOOKUP($A6,'Checklist capacità di offerta'!$B$6:$K$54,4,0)="x",1,0)</f>
        <v>0</v>
      </c>
      <c r="J6">
        <f>IF(VLOOKUP($A6,'Checklist capacità di offerta'!$B$6:$K$54,5,0)="x",1,0)</f>
        <v>0</v>
      </c>
      <c r="K6">
        <f>IF(VLOOKUP($A6,'Checklist capacità di offerta'!$B$6:$K$54,6,0)="x",1,0)</f>
        <v>0</v>
      </c>
      <c r="L6">
        <f>IF(VLOOKUP($A6,'Checklist capacità di offerta'!$B$6:$K$54,7,0)="x",1,0)</f>
        <v>0</v>
      </c>
      <c r="M6">
        <f>IF(VLOOKUP($A6,'Checklist capacità di offerta'!$B$6:$K$54,8,0)="x",1,0)</f>
        <v>0</v>
      </c>
      <c r="N6">
        <f>IF(VLOOKUP($A6,'Checklist capacità di offerta'!$B$6:$K$54,9,0)="x",1,0)</f>
        <v>0</v>
      </c>
      <c r="O6">
        <f>IF(VLOOKUP($A6,'Checklist capacità di offerta'!$B$6:$K$54,10,0)="x",1,0)</f>
        <v>0</v>
      </c>
    </row>
    <row r="7" spans="1:15" x14ac:dyDescent="0.25">
      <c r="A7" t="str">
        <f>'Checklist capacità di offerta'!$B16</f>
        <v>B.01.6</v>
      </c>
      <c r="B7">
        <f>'Dati dell''azienda'!$B$9</f>
        <v>0</v>
      </c>
      <c r="C7">
        <v>1</v>
      </c>
      <c r="D7">
        <f t="shared" ca="1" si="0"/>
        <v>2018</v>
      </c>
      <c r="E7">
        <f t="shared" ca="1" si="1"/>
        <v>10</v>
      </c>
      <c r="F7">
        <f>'Dati dell''azienda'!$B$13</f>
        <v>0</v>
      </c>
      <c r="G7">
        <f>'Dati dell''azienda'!$B$6</f>
        <v>0</v>
      </c>
      <c r="H7">
        <f>'Dati dell''azienda'!$B$7</f>
        <v>0</v>
      </c>
      <c r="I7">
        <f>IF(VLOOKUP($A7,'Checklist capacità di offerta'!$B$6:$K$54,4,0)="x",1,0)</f>
        <v>0</v>
      </c>
      <c r="J7">
        <f>IF(VLOOKUP($A7,'Checklist capacità di offerta'!$B$6:$K$54,5,0)="x",1,0)</f>
        <v>0</v>
      </c>
      <c r="K7">
        <f>IF(VLOOKUP($A7,'Checklist capacità di offerta'!$B$6:$K$54,6,0)="x",1,0)</f>
        <v>0</v>
      </c>
      <c r="L7">
        <f>IF(VLOOKUP($A7,'Checklist capacità di offerta'!$B$6:$K$54,7,0)="x",1,0)</f>
        <v>0</v>
      </c>
      <c r="M7">
        <f>IF(VLOOKUP($A7,'Checklist capacità di offerta'!$B$6:$K$54,8,0)="x",1,0)</f>
        <v>0</v>
      </c>
      <c r="N7">
        <f>IF(VLOOKUP($A7,'Checklist capacità di offerta'!$B$6:$K$54,9,0)="x",1,0)</f>
        <v>0</v>
      </c>
      <c r="O7">
        <f>IF(VLOOKUP($A7,'Checklist capacità di offerta'!$B$6:$K$54,10,0)="x",1,0)</f>
        <v>0</v>
      </c>
    </row>
    <row r="8" spans="1:15" x14ac:dyDescent="0.25">
      <c r="A8" t="str">
        <f>'Checklist capacità di offerta'!$B20</f>
        <v>B.02.1</v>
      </c>
      <c r="B8">
        <f>'Dati dell''azienda'!$B$9</f>
        <v>0</v>
      </c>
      <c r="C8">
        <v>1</v>
      </c>
      <c r="D8">
        <f t="shared" ca="1" si="0"/>
        <v>2018</v>
      </c>
      <c r="E8">
        <f t="shared" ca="1" si="1"/>
        <v>10</v>
      </c>
      <c r="F8">
        <f>'Dati dell''azienda'!$B$13</f>
        <v>0</v>
      </c>
      <c r="G8">
        <f>'Dati dell''azienda'!$B$6</f>
        <v>0</v>
      </c>
      <c r="H8">
        <f>'Dati dell''azienda'!$B$7</f>
        <v>0</v>
      </c>
      <c r="I8">
        <f>IF(VLOOKUP($A8,'Checklist capacità di offerta'!$B$6:$K$54,4,0)="x",1,0)</f>
        <v>0</v>
      </c>
      <c r="J8">
        <f>IF(VLOOKUP($A8,'Checklist capacità di offerta'!$B$6:$K$54,5,0)="x",1,0)</f>
        <v>0</v>
      </c>
      <c r="K8">
        <f>IF(VLOOKUP($A8,'Checklist capacità di offerta'!$B$6:$K$54,6,0)="x",1,0)</f>
        <v>0</v>
      </c>
      <c r="L8">
        <f>IF(VLOOKUP($A8,'Checklist capacità di offerta'!$B$6:$K$54,7,0)="x",1,0)</f>
        <v>0</v>
      </c>
      <c r="M8">
        <f>IF(VLOOKUP($A8,'Checklist capacità di offerta'!$B$6:$K$54,8,0)="x",1,0)</f>
        <v>0</v>
      </c>
      <c r="N8">
        <f>IF(VLOOKUP($A8,'Checklist capacità di offerta'!$B$6:$K$54,9,0)="x",1,0)</f>
        <v>0</v>
      </c>
      <c r="O8">
        <f>IF(VLOOKUP($A8,'Checklist capacità di offerta'!$B$6:$K$54,10,0)="x",1,0)</f>
        <v>0</v>
      </c>
    </row>
    <row r="9" spans="1:15" x14ac:dyDescent="0.25">
      <c r="A9" t="str">
        <f>'Checklist capacità di offerta'!$B22</f>
        <v>B.02.2</v>
      </c>
      <c r="B9">
        <f>'Dati dell''azienda'!$B$9</f>
        <v>0</v>
      </c>
      <c r="C9">
        <v>1</v>
      </c>
      <c r="D9">
        <f t="shared" ca="1" si="0"/>
        <v>2018</v>
      </c>
      <c r="E9">
        <f t="shared" ca="1" si="1"/>
        <v>10</v>
      </c>
      <c r="F9">
        <f>'Dati dell''azienda'!$B$13</f>
        <v>0</v>
      </c>
      <c r="G9">
        <f>'Dati dell''azienda'!$B$6</f>
        <v>0</v>
      </c>
      <c r="H9">
        <f>'Dati dell''azienda'!$B$7</f>
        <v>0</v>
      </c>
      <c r="I9">
        <f>IF(VLOOKUP($A9,'Checklist capacità di offerta'!$B$6:$K$54,4,0)="x",1,0)</f>
        <v>0</v>
      </c>
      <c r="J9">
        <f>IF(VLOOKUP($A9,'Checklist capacità di offerta'!$B$6:$K$54,5,0)="x",1,0)</f>
        <v>0</v>
      </c>
      <c r="K9">
        <f>IF(VLOOKUP($A9,'Checklist capacità di offerta'!$B$6:$K$54,6,0)="x",1,0)</f>
        <v>0</v>
      </c>
      <c r="L9">
        <f>IF(VLOOKUP($A9,'Checklist capacità di offerta'!$B$6:$K$54,7,0)="x",1,0)</f>
        <v>0</v>
      </c>
      <c r="M9">
        <f>IF(VLOOKUP($A9,'Checklist capacità di offerta'!$B$6:$K$54,8,0)="x",1,0)</f>
        <v>0</v>
      </c>
      <c r="N9">
        <f>IF(VLOOKUP($A9,'Checklist capacità di offerta'!$B$6:$K$54,9,0)="x",1,0)</f>
        <v>0</v>
      </c>
      <c r="O9">
        <f>IF(VLOOKUP($A9,'Checklist capacità di offerta'!$B$6:$K$54,10,0)="x",1,0)</f>
        <v>0</v>
      </c>
    </row>
    <row r="10" spans="1:15" x14ac:dyDescent="0.25">
      <c r="A10" t="str">
        <f>'Checklist capacità di offerta'!$B24</f>
        <v>B.02.3</v>
      </c>
      <c r="B10">
        <f>'Dati dell''azienda'!$B$9</f>
        <v>0</v>
      </c>
      <c r="C10">
        <v>1</v>
      </c>
      <c r="D10">
        <f t="shared" ca="1" si="0"/>
        <v>2018</v>
      </c>
      <c r="E10">
        <f t="shared" ca="1" si="1"/>
        <v>10</v>
      </c>
      <c r="F10">
        <f>'Dati dell''azienda'!$B$13</f>
        <v>0</v>
      </c>
      <c r="G10">
        <f>'Dati dell''azienda'!$B$6</f>
        <v>0</v>
      </c>
      <c r="H10">
        <f>'Dati dell''azienda'!$B$7</f>
        <v>0</v>
      </c>
      <c r="I10">
        <f>IF(VLOOKUP($A10,'Checklist capacità di offerta'!$B$6:$K$54,4,0)="x",1,0)</f>
        <v>0</v>
      </c>
      <c r="J10">
        <f>IF(VLOOKUP($A10,'Checklist capacità di offerta'!$B$6:$K$54,5,0)="x",1,0)</f>
        <v>0</v>
      </c>
      <c r="K10">
        <f>IF(VLOOKUP($A10,'Checklist capacità di offerta'!$B$6:$K$54,6,0)="x",1,0)</f>
        <v>0</v>
      </c>
      <c r="L10">
        <f>IF(VLOOKUP($A10,'Checklist capacità di offerta'!$B$6:$K$54,7,0)="x",1,0)</f>
        <v>0</v>
      </c>
      <c r="M10">
        <f>IF(VLOOKUP($A10,'Checklist capacità di offerta'!$B$6:$K$54,8,0)="x",1,0)</f>
        <v>0</v>
      </c>
      <c r="N10">
        <f>IF(VLOOKUP($A10,'Checklist capacità di offerta'!$B$6:$K$54,9,0)="x",1,0)</f>
        <v>0</v>
      </c>
      <c r="O10">
        <f>IF(VLOOKUP($A10,'Checklist capacità di offerta'!$B$6:$K$54,10,0)="x",1,0)</f>
        <v>0</v>
      </c>
    </row>
    <row r="11" spans="1:15" x14ac:dyDescent="0.25">
      <c r="A11" t="str">
        <f>'Checklist capacità di offerta'!$B26</f>
        <v>B.02.4</v>
      </c>
      <c r="B11">
        <f>'Dati dell''azienda'!$B$9</f>
        <v>0</v>
      </c>
      <c r="C11">
        <v>1</v>
      </c>
      <c r="D11">
        <f t="shared" ca="1" si="0"/>
        <v>2018</v>
      </c>
      <c r="E11">
        <f t="shared" ca="1" si="1"/>
        <v>10</v>
      </c>
      <c r="F11">
        <f>'Dati dell''azienda'!$B$13</f>
        <v>0</v>
      </c>
      <c r="G11">
        <f>'Dati dell''azienda'!$B$6</f>
        <v>0</v>
      </c>
      <c r="H11">
        <f>'Dati dell''azienda'!$B$7</f>
        <v>0</v>
      </c>
      <c r="I11">
        <f>IF(VLOOKUP($A11,'Checklist capacità di offerta'!$B$6:$K$54,4,0)="x",1,0)</f>
        <v>0</v>
      </c>
      <c r="J11">
        <f>IF(VLOOKUP($A11,'Checklist capacità di offerta'!$B$6:$K$54,5,0)="x",1,0)</f>
        <v>0</v>
      </c>
      <c r="K11">
        <f>IF(VLOOKUP($A11,'Checklist capacità di offerta'!$B$6:$K$54,6,0)="x",1,0)</f>
        <v>0</v>
      </c>
      <c r="L11">
        <f>IF(VLOOKUP($A11,'Checklist capacità di offerta'!$B$6:$K$54,7,0)="x",1,0)</f>
        <v>0</v>
      </c>
      <c r="M11">
        <f>IF(VLOOKUP($A11,'Checklist capacità di offerta'!$B$6:$K$54,8,0)="x",1,0)</f>
        <v>0</v>
      </c>
      <c r="N11">
        <f>IF(VLOOKUP($A11,'Checklist capacità di offerta'!$B$6:$K$54,9,0)="x",1,0)</f>
        <v>0</v>
      </c>
      <c r="O11">
        <f>IF(VLOOKUP($A11,'Checklist capacità di offerta'!$B$6:$K$54,10,0)="x",1,0)</f>
        <v>0</v>
      </c>
    </row>
    <row r="12" spans="1:15" x14ac:dyDescent="0.25">
      <c r="A12" t="str">
        <f>'Checklist capacità di offerta'!$B30</f>
        <v>B.03.1</v>
      </c>
      <c r="B12">
        <f>'Dati dell''azienda'!$B$9</f>
        <v>0</v>
      </c>
      <c r="C12">
        <v>1</v>
      </c>
      <c r="D12">
        <f t="shared" ca="1" si="0"/>
        <v>2018</v>
      </c>
      <c r="E12">
        <f t="shared" ca="1" si="1"/>
        <v>10</v>
      </c>
      <c r="F12">
        <f>'Dati dell''azienda'!$B$13</f>
        <v>0</v>
      </c>
      <c r="G12">
        <f>'Dati dell''azienda'!$B$6</f>
        <v>0</v>
      </c>
      <c r="H12">
        <f>'Dati dell''azienda'!$B$7</f>
        <v>0</v>
      </c>
      <c r="I12">
        <f>IF(VLOOKUP($A12,'Checklist capacità di offerta'!$B$6:$K$54,4,0)="x",1,0)</f>
        <v>0</v>
      </c>
      <c r="J12">
        <f>IF(VLOOKUP($A12,'Checklist capacità di offerta'!$B$6:$K$54,5,0)="x",1,0)</f>
        <v>0</v>
      </c>
      <c r="K12">
        <f>IF(VLOOKUP($A12,'Checklist capacità di offerta'!$B$6:$K$54,6,0)="x",1,0)</f>
        <v>0</v>
      </c>
      <c r="L12">
        <f>IF(VLOOKUP($A12,'Checklist capacità di offerta'!$B$6:$K$54,7,0)="x",1,0)</f>
        <v>0</v>
      </c>
      <c r="M12">
        <f>IF(VLOOKUP($A12,'Checklist capacità di offerta'!$B$6:$K$54,8,0)="x",1,0)</f>
        <v>0</v>
      </c>
      <c r="N12">
        <f>IF(VLOOKUP($A12,'Checklist capacità di offerta'!$B$6:$K$54,9,0)="x",1,0)</f>
        <v>0</v>
      </c>
      <c r="O12">
        <f>IF(VLOOKUP($A12,'Checklist capacità di offerta'!$B$6:$K$54,10,0)="x",1,0)</f>
        <v>0</v>
      </c>
    </row>
    <row r="13" spans="1:15" x14ac:dyDescent="0.25">
      <c r="A13" t="str">
        <f>'Checklist capacità di offerta'!$B32</f>
        <v>B.03.2</v>
      </c>
      <c r="B13">
        <f>'Dati dell''azienda'!$B$9</f>
        <v>0</v>
      </c>
      <c r="C13">
        <v>1</v>
      </c>
      <c r="D13">
        <f t="shared" ca="1" si="0"/>
        <v>2018</v>
      </c>
      <c r="E13">
        <f t="shared" ca="1" si="1"/>
        <v>10</v>
      </c>
      <c r="F13">
        <f>'Dati dell''azienda'!$B$13</f>
        <v>0</v>
      </c>
      <c r="G13">
        <f>'Dati dell''azienda'!$B$6</f>
        <v>0</v>
      </c>
      <c r="H13">
        <f>'Dati dell''azienda'!$B$7</f>
        <v>0</v>
      </c>
      <c r="I13">
        <f>IF(VLOOKUP($A13,'Checklist capacità di offerta'!$B$6:$K$54,4,0)="x",1,0)</f>
        <v>0</v>
      </c>
      <c r="J13">
        <f>IF(VLOOKUP($A13,'Checklist capacità di offerta'!$B$6:$K$54,5,0)="x",1,0)</f>
        <v>0</v>
      </c>
      <c r="K13">
        <f>IF(VLOOKUP($A13,'Checklist capacità di offerta'!$B$6:$K$54,6,0)="x",1,0)</f>
        <v>0</v>
      </c>
      <c r="L13">
        <f>IF(VLOOKUP($A13,'Checklist capacità di offerta'!$B$6:$K$54,7,0)="x",1,0)</f>
        <v>0</v>
      </c>
      <c r="M13">
        <f>IF(VLOOKUP($A13,'Checklist capacità di offerta'!$B$6:$K$54,8,0)="x",1,0)</f>
        <v>0</v>
      </c>
      <c r="N13">
        <f>IF(VLOOKUP($A13,'Checklist capacità di offerta'!$B$6:$K$54,9,0)="x",1,0)</f>
        <v>0</v>
      </c>
      <c r="O13">
        <f>IF(VLOOKUP($A13,'Checklist capacità di offerta'!$B$6:$K$54,10,0)="x",1,0)</f>
        <v>0</v>
      </c>
    </row>
    <row r="14" spans="1:15" x14ac:dyDescent="0.25">
      <c r="A14" t="str">
        <f>'Checklist capacità di offerta'!$B34</f>
        <v>B.03.3</v>
      </c>
      <c r="B14">
        <f>'Dati dell''azienda'!$B$9</f>
        <v>0</v>
      </c>
      <c r="C14">
        <v>1</v>
      </c>
      <c r="D14">
        <f t="shared" ca="1" si="0"/>
        <v>2018</v>
      </c>
      <c r="E14">
        <f t="shared" ca="1" si="1"/>
        <v>10</v>
      </c>
      <c r="F14">
        <f>'Dati dell''azienda'!$B$13</f>
        <v>0</v>
      </c>
      <c r="G14">
        <f>'Dati dell''azienda'!$B$6</f>
        <v>0</v>
      </c>
      <c r="H14">
        <f>'Dati dell''azienda'!$B$7</f>
        <v>0</v>
      </c>
      <c r="I14">
        <f>IF(VLOOKUP($A14,'Checklist capacità di offerta'!$B$6:$K$54,4,0)="x",1,0)</f>
        <v>0</v>
      </c>
      <c r="J14">
        <f>IF(VLOOKUP($A14,'Checklist capacità di offerta'!$B$6:$K$54,5,0)="x",1,0)</f>
        <v>0</v>
      </c>
      <c r="K14">
        <f>IF(VLOOKUP($A14,'Checklist capacità di offerta'!$B$6:$K$54,6,0)="x",1,0)</f>
        <v>0</v>
      </c>
      <c r="L14">
        <f>IF(VLOOKUP($A14,'Checklist capacità di offerta'!$B$6:$K$54,7,0)="x",1,0)</f>
        <v>0</v>
      </c>
      <c r="M14">
        <f>IF(VLOOKUP($A14,'Checklist capacità di offerta'!$B$6:$K$54,8,0)="x",1,0)</f>
        <v>0</v>
      </c>
      <c r="N14">
        <f>IF(VLOOKUP($A14,'Checklist capacità di offerta'!$B$6:$K$54,9,0)="x",1,0)</f>
        <v>0</v>
      </c>
      <c r="O14">
        <f>IF(VLOOKUP($A14,'Checklist capacità di offerta'!$B$6:$K$54,10,0)="x",1,0)</f>
        <v>0</v>
      </c>
    </row>
    <row r="15" spans="1:15" x14ac:dyDescent="0.25">
      <c r="A15" t="str">
        <f>'Checklist capacità di offerta'!$B36</f>
        <v>B.03.4</v>
      </c>
      <c r="B15">
        <f>'Dati dell''azienda'!$B$9</f>
        <v>0</v>
      </c>
      <c r="C15">
        <v>1</v>
      </c>
      <c r="D15">
        <f t="shared" ca="1" si="0"/>
        <v>2018</v>
      </c>
      <c r="E15">
        <f t="shared" ca="1" si="1"/>
        <v>10</v>
      </c>
      <c r="F15">
        <f>'Dati dell''azienda'!$B$13</f>
        <v>0</v>
      </c>
      <c r="G15">
        <f>'Dati dell''azienda'!$B$6</f>
        <v>0</v>
      </c>
      <c r="H15">
        <f>'Dati dell''azienda'!$B$7</f>
        <v>0</v>
      </c>
      <c r="I15">
        <f>IF(VLOOKUP($A15,'Checklist capacità di offerta'!$B$6:$K$54,4,0)="x",1,0)</f>
        <v>0</v>
      </c>
      <c r="J15">
        <f>IF(VLOOKUP($A15,'Checklist capacità di offerta'!$B$6:$K$54,5,0)="x",1,0)</f>
        <v>0</v>
      </c>
      <c r="K15">
        <f>IF(VLOOKUP($A15,'Checklist capacità di offerta'!$B$6:$K$54,6,0)="x",1,0)</f>
        <v>0</v>
      </c>
      <c r="L15">
        <f>IF(VLOOKUP($A15,'Checklist capacità di offerta'!$B$6:$K$54,7,0)="x",1,0)</f>
        <v>0</v>
      </c>
      <c r="M15">
        <f>IF(VLOOKUP($A15,'Checklist capacità di offerta'!$B$6:$K$54,8,0)="x",1,0)</f>
        <v>0</v>
      </c>
      <c r="N15">
        <f>IF(VLOOKUP($A15,'Checklist capacità di offerta'!$B$6:$K$54,9,0)="x",1,0)</f>
        <v>0</v>
      </c>
      <c r="O15">
        <f>IF(VLOOKUP($A15,'Checklist capacità di offerta'!$B$6:$K$54,10,0)="x",1,0)</f>
        <v>0</v>
      </c>
    </row>
    <row r="16" spans="1:15" x14ac:dyDescent="0.25">
      <c r="A16" t="str">
        <f>'Checklist capacità di offerta'!$B40</f>
        <v>B.04.1</v>
      </c>
      <c r="B16">
        <f>'Dati dell''azienda'!$B$9</f>
        <v>0</v>
      </c>
      <c r="C16">
        <v>1</v>
      </c>
      <c r="D16">
        <f t="shared" ca="1" si="0"/>
        <v>2018</v>
      </c>
      <c r="E16">
        <f t="shared" ca="1" si="1"/>
        <v>10</v>
      </c>
      <c r="F16">
        <f>'Dati dell''azienda'!$B$13</f>
        <v>0</v>
      </c>
      <c r="G16">
        <f>'Dati dell''azienda'!$B$6</f>
        <v>0</v>
      </c>
      <c r="H16">
        <f>'Dati dell''azienda'!$B$7</f>
        <v>0</v>
      </c>
      <c r="I16">
        <f>IF(VLOOKUP($A16,'Checklist capacità di offerta'!$B$6:$K$54,4,0)="x",1,0)</f>
        <v>0</v>
      </c>
      <c r="J16">
        <f>IF(VLOOKUP($A16,'Checklist capacità di offerta'!$B$6:$K$54,5,0)="x",1,0)</f>
        <v>0</v>
      </c>
      <c r="K16">
        <f>IF(VLOOKUP($A16,'Checklist capacità di offerta'!$B$6:$K$54,6,0)="x",1,0)</f>
        <v>0</v>
      </c>
      <c r="L16">
        <f>IF(VLOOKUP($A16,'Checklist capacità di offerta'!$B$6:$K$54,7,0)="x",1,0)</f>
        <v>0</v>
      </c>
      <c r="M16">
        <f>IF(VLOOKUP($A16,'Checklist capacità di offerta'!$B$6:$K$54,8,0)="x",1,0)</f>
        <v>0</v>
      </c>
      <c r="N16">
        <f>IF(VLOOKUP($A16,'Checklist capacità di offerta'!$B$6:$K$54,9,0)="x",1,0)</f>
        <v>0</v>
      </c>
      <c r="O16">
        <f>IF(VLOOKUP($A16,'Checklist capacità di offerta'!$B$6:$K$54,10,0)="x",1,0)</f>
        <v>0</v>
      </c>
    </row>
    <row r="17" spans="1:15" x14ac:dyDescent="0.25">
      <c r="A17" t="str">
        <f>'Checklist capacità di offerta'!$B42</f>
        <v>B.04.2</v>
      </c>
      <c r="B17">
        <f>'Dati dell''azienda'!$B$9</f>
        <v>0</v>
      </c>
      <c r="C17">
        <v>1</v>
      </c>
      <c r="D17">
        <f t="shared" ca="1" si="0"/>
        <v>2018</v>
      </c>
      <c r="E17">
        <f t="shared" ca="1" si="1"/>
        <v>10</v>
      </c>
      <c r="F17">
        <f>'Dati dell''azienda'!$B$13</f>
        <v>0</v>
      </c>
      <c r="G17">
        <f>'Dati dell''azienda'!$B$6</f>
        <v>0</v>
      </c>
      <c r="H17">
        <f>'Dati dell''azienda'!$B$7</f>
        <v>0</v>
      </c>
      <c r="I17">
        <f>IF(VLOOKUP($A17,'Checklist capacità di offerta'!$B$6:$K$54,4,0)="x",1,0)</f>
        <v>0</v>
      </c>
      <c r="J17">
        <f>IF(VLOOKUP($A17,'Checklist capacità di offerta'!$B$6:$K$54,5,0)="x",1,0)</f>
        <v>0</v>
      </c>
      <c r="K17">
        <f>IF(VLOOKUP($A17,'Checklist capacità di offerta'!$B$6:$K$54,6,0)="x",1,0)</f>
        <v>0</v>
      </c>
      <c r="L17">
        <f>IF(VLOOKUP($A17,'Checklist capacità di offerta'!$B$6:$K$54,7,0)="x",1,0)</f>
        <v>0</v>
      </c>
      <c r="M17">
        <f>IF(VLOOKUP($A17,'Checklist capacità di offerta'!$B$6:$K$54,8,0)="x",1,0)</f>
        <v>0</v>
      </c>
      <c r="N17">
        <f>IF(VLOOKUP($A17,'Checklist capacità di offerta'!$B$6:$K$54,9,0)="x",1,0)</f>
        <v>0</v>
      </c>
      <c r="O17">
        <f>IF(VLOOKUP($A17,'Checklist capacità di offerta'!$B$6:$K$54,10,0)="x",1,0)</f>
        <v>0</v>
      </c>
    </row>
    <row r="18" spans="1:15" x14ac:dyDescent="0.25">
      <c r="A18" t="str">
        <f>'Checklist capacità di offerta'!$B44</f>
        <v>B.04.3</v>
      </c>
      <c r="B18">
        <f>'Dati dell''azienda'!$B$9</f>
        <v>0</v>
      </c>
      <c r="C18">
        <v>1</v>
      </c>
      <c r="D18">
        <f t="shared" ca="1" si="0"/>
        <v>2018</v>
      </c>
      <c r="E18">
        <f t="shared" ca="1" si="1"/>
        <v>10</v>
      </c>
      <c r="F18">
        <f>'Dati dell''azienda'!$B$13</f>
        <v>0</v>
      </c>
      <c r="G18">
        <f>'Dati dell''azienda'!$B$6</f>
        <v>0</v>
      </c>
      <c r="H18">
        <f>'Dati dell''azienda'!$B$7</f>
        <v>0</v>
      </c>
      <c r="I18">
        <f>IF(VLOOKUP($A18,'Checklist capacità di offerta'!$B$6:$K$54,4,0)="x",1,0)</f>
        <v>0</v>
      </c>
      <c r="J18">
        <f>IF(VLOOKUP($A18,'Checklist capacità di offerta'!$B$6:$K$54,5,0)="x",1,0)</f>
        <v>0</v>
      </c>
      <c r="K18">
        <f>IF(VLOOKUP($A18,'Checklist capacità di offerta'!$B$6:$K$54,6,0)="x",1,0)</f>
        <v>0</v>
      </c>
      <c r="L18">
        <f>IF(VLOOKUP($A18,'Checklist capacità di offerta'!$B$6:$K$54,7,0)="x",1,0)</f>
        <v>0</v>
      </c>
      <c r="M18">
        <f>IF(VLOOKUP($A18,'Checklist capacità di offerta'!$B$6:$K$54,8,0)="x",1,0)</f>
        <v>0</v>
      </c>
      <c r="N18">
        <f>IF(VLOOKUP($A18,'Checklist capacità di offerta'!$B$6:$K$54,9,0)="x",1,0)</f>
        <v>0</v>
      </c>
      <c r="O18">
        <f>IF(VLOOKUP($A18,'Checklist capacità di offerta'!$B$6:$K$54,10,0)="x",1,0)</f>
        <v>0</v>
      </c>
    </row>
    <row r="19" spans="1:15" x14ac:dyDescent="0.25">
      <c r="A19" t="str">
        <f>'Checklist capacità di offerta'!$B48</f>
        <v>B.05.1</v>
      </c>
      <c r="B19">
        <f>'Dati dell''azienda'!$B$9</f>
        <v>0</v>
      </c>
      <c r="C19">
        <v>1</v>
      </c>
      <c r="D19">
        <f t="shared" ca="1" si="0"/>
        <v>2018</v>
      </c>
      <c r="E19">
        <f t="shared" ca="1" si="1"/>
        <v>10</v>
      </c>
      <c r="F19">
        <f>'Dati dell''azienda'!$B$13</f>
        <v>0</v>
      </c>
      <c r="G19">
        <f>'Dati dell''azienda'!$B$6</f>
        <v>0</v>
      </c>
      <c r="H19">
        <f>'Dati dell''azienda'!$B$7</f>
        <v>0</v>
      </c>
      <c r="I19">
        <f>IF(VLOOKUP($A19,'Checklist capacità di offerta'!$B$6:$K$54,4,0)="x",1,0)</f>
        <v>0</v>
      </c>
      <c r="J19">
        <f>IF(VLOOKUP($A19,'Checklist capacità di offerta'!$B$6:$K$54,5,0)="x",1,0)</f>
        <v>0</v>
      </c>
      <c r="K19">
        <f>IF(VLOOKUP($A19,'Checklist capacità di offerta'!$B$6:$K$54,6,0)="x",1,0)</f>
        <v>0</v>
      </c>
      <c r="L19">
        <f>IF(VLOOKUP($A19,'Checklist capacità di offerta'!$B$6:$K$54,7,0)="x",1,0)</f>
        <v>0</v>
      </c>
      <c r="M19">
        <f>IF(VLOOKUP($A19,'Checklist capacità di offerta'!$B$6:$K$54,8,0)="x",1,0)</f>
        <v>0</v>
      </c>
      <c r="N19">
        <f>IF(VLOOKUP($A19,'Checklist capacità di offerta'!$B$6:$K$54,9,0)="x",1,0)</f>
        <v>0</v>
      </c>
      <c r="O19">
        <f>IF(VLOOKUP($A19,'Checklist capacità di offerta'!$B$6:$K$54,10,0)="x",1,0)</f>
        <v>0</v>
      </c>
    </row>
    <row r="20" spans="1:15" x14ac:dyDescent="0.25">
      <c r="A20" t="str">
        <f>'Checklist capacità di offerta'!$B50</f>
        <v>B.05.2</v>
      </c>
      <c r="B20">
        <f>'Dati dell''azienda'!$B$9</f>
        <v>0</v>
      </c>
      <c r="C20">
        <v>1</v>
      </c>
      <c r="D20">
        <f t="shared" ca="1" si="0"/>
        <v>2018</v>
      </c>
      <c r="E20">
        <f t="shared" ca="1" si="1"/>
        <v>10</v>
      </c>
      <c r="F20">
        <f>'Dati dell''azienda'!$B$13</f>
        <v>0</v>
      </c>
      <c r="G20">
        <f>'Dati dell''azienda'!$B$6</f>
        <v>0</v>
      </c>
      <c r="H20">
        <f>'Dati dell''azienda'!$B$7</f>
        <v>0</v>
      </c>
      <c r="I20">
        <f>IF(VLOOKUP($A20,'Checklist capacità di offerta'!$B$6:$K$54,4,0)="x",1,0)</f>
        <v>0</v>
      </c>
      <c r="J20">
        <f>IF(VLOOKUP($A20,'Checklist capacità di offerta'!$B$6:$K$54,5,0)="x",1,0)</f>
        <v>0</v>
      </c>
      <c r="K20">
        <f>IF(VLOOKUP($A20,'Checklist capacità di offerta'!$B$6:$K$54,6,0)="x",1,0)</f>
        <v>0</v>
      </c>
      <c r="L20">
        <f>IF(VLOOKUP($A20,'Checklist capacità di offerta'!$B$6:$K$54,7,0)="x",1,0)</f>
        <v>0</v>
      </c>
      <c r="M20">
        <f>IF(VLOOKUP($A20,'Checklist capacità di offerta'!$B$6:$K$54,8,0)="x",1,0)</f>
        <v>0</v>
      </c>
      <c r="N20">
        <f>IF(VLOOKUP($A20,'Checklist capacità di offerta'!$B$6:$K$54,9,0)="x",1,0)</f>
        <v>0</v>
      </c>
      <c r="O20">
        <f>IF(VLOOKUP($A20,'Checklist capacità di offerta'!$B$6:$K$54,10,0)="x",1,0)</f>
        <v>0</v>
      </c>
    </row>
    <row r="21" spans="1:15" x14ac:dyDescent="0.25">
      <c r="A21" t="str">
        <f>'Checklist capacità di offerta'!$B52</f>
        <v>B.05.3</v>
      </c>
      <c r="B21">
        <f>'Dati dell''azienda'!$B$9</f>
        <v>0</v>
      </c>
      <c r="C21">
        <v>1</v>
      </c>
      <c r="D21">
        <f t="shared" ca="1" si="0"/>
        <v>2018</v>
      </c>
      <c r="E21">
        <f t="shared" ca="1" si="1"/>
        <v>10</v>
      </c>
      <c r="F21">
        <f>'Dati dell''azienda'!$B$13</f>
        <v>0</v>
      </c>
      <c r="G21">
        <f>'Dati dell''azienda'!$B$6</f>
        <v>0</v>
      </c>
      <c r="H21">
        <f>'Dati dell''azienda'!$B$7</f>
        <v>0</v>
      </c>
      <c r="I21">
        <f>IF(VLOOKUP($A21,'Checklist capacità di offerta'!$B$6:$K$54,4,0)="x",1,0)</f>
        <v>0</v>
      </c>
      <c r="J21">
        <f>IF(VLOOKUP($A21,'Checklist capacità di offerta'!$B$6:$K$54,5,0)="x",1,0)</f>
        <v>0</v>
      </c>
      <c r="K21">
        <f>IF(VLOOKUP($A21,'Checklist capacità di offerta'!$B$6:$K$54,6,0)="x",1,0)</f>
        <v>0</v>
      </c>
      <c r="L21">
        <f>IF(VLOOKUP($A21,'Checklist capacità di offerta'!$B$6:$K$54,7,0)="x",1,0)</f>
        <v>0</v>
      </c>
      <c r="M21">
        <f>IF(VLOOKUP($A21,'Checklist capacità di offerta'!$B$6:$K$54,8,0)="x",1,0)</f>
        <v>0</v>
      </c>
      <c r="N21">
        <f>IF(VLOOKUP($A21,'Checklist capacità di offerta'!$B$6:$K$54,9,0)="x",1,0)</f>
        <v>0</v>
      </c>
      <c r="O21">
        <f>IF(VLOOKUP($A21,'Checklist capacità di offerta'!$B$6:$K$54,10,0)="x",1,0)</f>
        <v>0</v>
      </c>
    </row>
    <row r="22" spans="1:15" x14ac:dyDescent="0.25">
      <c r="A22" t="str">
        <f>'Checklist capacità di offerta'!$B54</f>
        <v>B.05.4</v>
      </c>
      <c r="B22">
        <f>'Dati dell''azienda'!$B$9</f>
        <v>0</v>
      </c>
      <c r="C22">
        <v>1</v>
      </c>
      <c r="D22">
        <f t="shared" ca="1" si="0"/>
        <v>2018</v>
      </c>
      <c r="E22">
        <f t="shared" ca="1" si="1"/>
        <v>10</v>
      </c>
      <c r="F22">
        <f>'Dati dell''azienda'!$B$13</f>
        <v>0</v>
      </c>
      <c r="G22">
        <f>'Dati dell''azienda'!$B$6</f>
        <v>0</v>
      </c>
      <c r="H22">
        <f>'Dati dell''azienda'!$B$7</f>
        <v>0</v>
      </c>
      <c r="I22">
        <f>IF(VLOOKUP($A22,'Checklist capacità di offerta'!$B$6:$K$54,4,0)="x",1,0)</f>
        <v>0</v>
      </c>
      <c r="J22">
        <f>IF(VLOOKUP($A22,'Checklist capacità di offerta'!$B$6:$K$54,5,0)="x",1,0)</f>
        <v>0</v>
      </c>
      <c r="K22">
        <f>IF(VLOOKUP($A22,'Checklist capacità di offerta'!$B$6:$K$54,6,0)="x",1,0)</f>
        <v>0</v>
      </c>
      <c r="L22">
        <f>IF(VLOOKUP($A22,'Checklist capacità di offerta'!$B$6:$K$54,7,0)="x",1,0)</f>
        <v>0</v>
      </c>
      <c r="M22">
        <f>IF(VLOOKUP($A22,'Checklist capacità di offerta'!$B$6:$K$54,8,0)="x",1,0)</f>
        <v>0</v>
      </c>
      <c r="N22">
        <f>IF(VLOOKUP($A22,'Checklist capacità di offerta'!$B$6:$K$54,9,0)="x",1,0)</f>
        <v>0</v>
      </c>
      <c r="O22">
        <f>IF(VLOOKUP($A22,'Checklist capacità di offerta'!$B$6:$K$54,10,0)="x",1,0)</f>
        <v>0</v>
      </c>
    </row>
  </sheetData>
  <sortState ref="A2:O50">
    <sortCondition ref="A2:A5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istruzioni per la compilazione</vt:lpstr>
      <vt:lpstr>Dati dell'azienda</vt:lpstr>
      <vt:lpstr>Checklist conosceza PA</vt:lpstr>
      <vt:lpstr>Checklist capacità di offerta</vt:lpstr>
      <vt:lpstr>trasf azienda</vt:lpstr>
      <vt:lpstr>conoscenza PA</vt:lpstr>
      <vt:lpstr>capacità offerta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Colangelo</dc:creator>
  <cp:lastModifiedBy>Ricerca1</cp:lastModifiedBy>
  <cp:lastPrinted>2018-09-05T08:36:11Z</cp:lastPrinted>
  <dcterms:created xsi:type="dcterms:W3CDTF">2016-11-01T11:21:41Z</dcterms:created>
  <dcterms:modified xsi:type="dcterms:W3CDTF">2018-10-24T10:00:30Z</dcterms:modified>
</cp:coreProperties>
</file>